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velopment Division\Awards Mgmt\1-SRDP\Implementation Forms\Updated SRDP Imp Forms-Brenda\"/>
    </mc:Choice>
  </mc:AlternateContent>
  <xr:revisionPtr revIDLastSave="0" documentId="13_ncr:1_{511AD72B-C8E4-4E7D-A70B-207BB872697E}" xr6:coauthVersionLast="36" xr6:coauthVersionMax="36" xr10:uidLastSave="{00000000-0000-0000-0000-000000000000}"/>
  <workbookProtection workbookAlgorithmName="SHA-512" workbookHashValue="mUiM6DLg4hCRAoGMvYuuF1E9Rqp62T96zMzU67hcONDWk16eh2SyV9gI2N82UmpV+7D1Luqyxe1IB/bXnbKYqw==" workbookSaltValue="ZWNXWG9aS96zIRsejNiWrQ==" workbookSpinCount="100000" lockStructure="1"/>
  <bookViews>
    <workbookView xWindow="3045" yWindow="-135" windowWidth="14430" windowHeight="10050" firstSheet="1" activeTab="1" xr2:uid="{00000000-000D-0000-FFFF-FFFF00000000}"/>
  </bookViews>
  <sheets>
    <sheet name="Unit Designation" sheetId="1" state="hidden" r:id="rId1"/>
    <sheet name="SRDP-14 Unit Designation " sheetId="2" r:id="rId2"/>
  </sheets>
  <definedNames>
    <definedName name="_xlnm.Print_Area" localSheetId="1">'SRDP-14 Unit Designation '!$A$1:$Q$76</definedName>
  </definedNames>
  <calcPr calcId="191029"/>
</workbook>
</file>

<file path=xl/calcChain.xml><?xml version="1.0" encoding="utf-8"?>
<calcChain xmlns="http://schemas.openxmlformats.org/spreadsheetml/2006/main">
  <c r="N6" i="2" l="1"/>
  <c r="N5" i="2"/>
  <c r="N4" i="2"/>
  <c r="N3" i="2"/>
  <c r="N7" i="2"/>
  <c r="K8" i="2" l="1"/>
  <c r="N8" i="2"/>
  <c r="E10" i="2" l="1"/>
  <c r="E9" i="2"/>
  <c r="J10" i="2"/>
  <c r="K10" i="2" s="1"/>
  <c r="J9" i="2"/>
  <c r="K9" i="2" s="1"/>
  <c r="P7" i="2"/>
  <c r="O7" i="2"/>
  <c r="P6" i="2"/>
  <c r="O6" i="2"/>
  <c r="M7" i="2"/>
  <c r="M6" i="2"/>
  <c r="M39" i="2" l="1"/>
  <c r="P5" i="2" l="1"/>
  <c r="O5" i="2"/>
  <c r="P4" i="2"/>
  <c r="O4" i="2"/>
  <c r="P3" i="2"/>
  <c r="O3" i="2"/>
  <c r="J47" i="1" l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H40" i="1"/>
  <c r="H39" i="1"/>
  <c r="H38" i="1"/>
  <c r="G47" i="1"/>
  <c r="G46" i="1"/>
  <c r="G45" i="1"/>
  <c r="G44" i="1"/>
  <c r="G43" i="1"/>
  <c r="G42" i="1"/>
  <c r="G41" i="1"/>
  <c r="G40" i="1"/>
  <c r="G39" i="1"/>
  <c r="G38" i="1"/>
  <c r="D47" i="1"/>
  <c r="D46" i="1"/>
  <c r="D45" i="1"/>
  <c r="D44" i="1"/>
  <c r="D43" i="1"/>
  <c r="D42" i="1"/>
  <c r="D41" i="1"/>
  <c r="D40" i="1"/>
  <c r="D39" i="1"/>
  <c r="D38" i="1"/>
  <c r="C6" i="1" l="1"/>
  <c r="D48" i="1" l="1"/>
  <c r="H48" i="1"/>
  <c r="J39" i="1" l="1"/>
  <c r="I39" i="1"/>
  <c r="J38" i="1"/>
  <c r="I38" i="1"/>
  <c r="J40" i="1"/>
  <c r="I40" i="1"/>
  <c r="I48" i="1" l="1"/>
  <c r="J48" i="1"/>
  <c r="M5" i="2" l="1"/>
  <c r="M4" i="2" l="1"/>
  <c r="M3" i="2"/>
  <c r="M8" i="2" s="1"/>
  <c r="P10" i="2"/>
  <c r="P9" i="2"/>
</calcChain>
</file>

<file path=xl/sharedStrings.xml><?xml version="1.0" encoding="utf-8"?>
<sst xmlns="http://schemas.openxmlformats.org/spreadsheetml/2006/main" count="169" uniqueCount="84">
  <si>
    <t>Unit</t>
  </si>
  <si>
    <t>SRDP-14 Unit Designation Form</t>
  </si>
  <si>
    <t>HOME</t>
  </si>
  <si>
    <t>NHTF</t>
  </si>
  <si>
    <t>SCHTF</t>
  </si>
  <si>
    <t>Award #'s:</t>
  </si>
  <si>
    <t>Activity #'s</t>
  </si>
  <si>
    <t>BRs</t>
  </si>
  <si>
    <t>Heated</t>
  </si>
  <si>
    <t>Source</t>
  </si>
  <si>
    <t>AMI</t>
  </si>
  <si>
    <t>BAs</t>
  </si>
  <si>
    <t>Recipient Name:</t>
  </si>
  <si>
    <t>Development Name:</t>
  </si>
  <si>
    <t>Completed by (name):</t>
  </si>
  <si>
    <t>Individual Unit Information</t>
  </si>
  <si>
    <t>Development Summary Information</t>
  </si>
  <si>
    <t>Units</t>
  </si>
  <si>
    <t>Totals:</t>
  </si>
  <si>
    <t>Address/Building (if applicable)</t>
  </si>
  <si>
    <t>Date of Completed:</t>
  </si>
  <si>
    <t>504s</t>
  </si>
  <si>
    <t>Ttl Heated</t>
  </si>
  <si>
    <t>Model Type/Name/Description</t>
  </si>
  <si>
    <t>2458 Waites Road</t>
  </si>
  <si>
    <t>A</t>
  </si>
  <si>
    <t>30% AMI</t>
  </si>
  <si>
    <t>B</t>
  </si>
  <si>
    <t>80% AMI</t>
  </si>
  <si>
    <t>1719 McFadden St</t>
  </si>
  <si>
    <t>H-HOME</t>
  </si>
  <si>
    <t>C</t>
  </si>
  <si>
    <t>2436 Waites Road</t>
  </si>
  <si>
    <t>D</t>
  </si>
  <si>
    <t>E</t>
  </si>
  <si>
    <t>F</t>
  </si>
  <si>
    <t>L-HOME</t>
  </si>
  <si>
    <t>G</t>
  </si>
  <si>
    <t>H</t>
  </si>
  <si>
    <t>I</t>
  </si>
  <si>
    <t>3Br 2Ba 504</t>
  </si>
  <si>
    <t>Y</t>
  </si>
  <si>
    <t>3Br 2.5Ba</t>
  </si>
  <si>
    <t>2Br 1.5 Ba</t>
  </si>
  <si>
    <t>1725 McFaddent St</t>
  </si>
  <si>
    <t>Homeless No More</t>
  </si>
  <si>
    <t>Live Oak Place</t>
  </si>
  <si>
    <t>afdj;ddf</t>
  </si>
  <si>
    <t>afdhd</t>
  </si>
  <si>
    <t>ahf</t>
  </si>
  <si>
    <t>N</t>
  </si>
  <si>
    <t>SC Housing Form 10/2018</t>
  </si>
  <si>
    <t>Building</t>
  </si>
  <si>
    <t>E-mail:</t>
  </si>
  <si>
    <t>Award Amounts</t>
  </si>
  <si>
    <t>%Funded</t>
  </si>
  <si>
    <t>Date:</t>
  </si>
  <si>
    <t>M</t>
  </si>
  <si>
    <t>S</t>
  </si>
  <si>
    <t>Mobility</t>
  </si>
  <si>
    <t>Sensory</t>
  </si>
  <si>
    <t>(initial 60%, longterm 80%)</t>
  </si>
  <si>
    <t>HOME - High Units</t>
  </si>
  <si>
    <t>HOME - Low Units</t>
  </si>
  <si>
    <t>HOME Low</t>
  </si>
  <si>
    <t>HOME High</t>
  </si>
  <si>
    <t>NC</t>
  </si>
  <si>
    <t>Rehab</t>
  </si>
  <si>
    <t>Address</t>
  </si>
  <si>
    <t>Proposed Initial Rent ($)</t>
  </si>
  <si>
    <t xml:space="preserve">   (Due with: 1) Start-Up Reqts and 2) when construction is 75% complete AND prior to execution of any lease)</t>
  </si>
  <si>
    <t>5% Required Mobility Units:</t>
  </si>
  <si>
    <t>2% Required Sensory Units:</t>
  </si>
  <si>
    <t>Market</t>
  </si>
  <si>
    <t>Other</t>
  </si>
  <si>
    <t>Notes:</t>
  </si>
  <si>
    <t>SRDP-14 Unit Designation Form  (cont'd)</t>
  </si>
  <si>
    <t xml:space="preserve">Additional Notes: </t>
  </si>
  <si>
    <t>Total:</t>
  </si>
  <si>
    <t>&gt;80%</t>
  </si>
  <si>
    <t>Designated Mobiity Units:</t>
  </si>
  <si>
    <t>Designated Sensory Units:</t>
  </si>
  <si>
    <t>Form prepared by: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</si>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</sst>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3" borderId="0"/>
    <xf numFmtId="43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188">
    <xf numFmtId="0" fontId="0" fillId="0" borderId="0" xfId="0"/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Font="1" applyProtection="1"/>
    <xf numFmtId="0" fontId="11" fillId="0" borderId="0" xfId="0" applyFont="1" applyAlignment="1" applyProtection="1"/>
    <xf numFmtId="0" fontId="2" fillId="0" borderId="0" xfId="0" applyFont="1" applyAlignment="1" applyProtection="1"/>
    <xf numFmtId="0" fontId="6" fillId="4" borderId="3" xfId="2" applyNumberFormat="1" applyFont="1" applyFill="1" applyBorder="1" applyAlignment="1" applyProtection="1">
      <alignment horizontal="center"/>
    </xf>
    <xf numFmtId="0" fontId="6" fillId="4" borderId="3" xfId="2" applyNumberFormat="1" applyFont="1" applyFill="1" applyBorder="1" applyAlignment="1" applyProtection="1">
      <alignment horizontal="center" wrapText="1"/>
    </xf>
    <xf numFmtId="0" fontId="6" fillId="4" borderId="4" xfId="2" applyNumberFormat="1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0" fillId="0" borderId="0" xfId="0" applyFont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11" fillId="0" borderId="0" xfId="0" applyNumberFormat="1" applyFont="1" applyAlignment="1" applyProtection="1"/>
    <xf numFmtId="0" fontId="0" fillId="0" borderId="0" xfId="0" applyNumberFormat="1" applyProtection="1"/>
    <xf numFmtId="0" fontId="5" fillId="0" borderId="0" xfId="0" applyNumberFormat="1" applyFont="1" applyBorder="1" applyProtection="1"/>
    <xf numFmtId="1" fontId="0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Font="1" applyFill="1" applyBorder="1" applyProtection="1"/>
    <xf numFmtId="0" fontId="0" fillId="0" borderId="2" xfId="0" applyFont="1" applyFill="1" applyBorder="1" applyAlignment="1" applyProtection="1">
      <protection locked="0"/>
    </xf>
    <xf numFmtId="3" fontId="0" fillId="0" borderId="2" xfId="0" applyNumberFormat="1" applyFont="1" applyFill="1" applyBorder="1" applyAlignment="1" applyProtection="1">
      <protection locked="0"/>
    </xf>
    <xf numFmtId="1" fontId="0" fillId="0" borderId="2" xfId="3" applyNumberFormat="1" applyFont="1" applyFill="1" applyBorder="1" applyAlignment="1" applyProtection="1">
      <alignment horizontal="center"/>
    </xf>
    <xf numFmtId="14" fontId="0" fillId="2" borderId="2" xfId="0" applyNumberFormat="1" applyFill="1" applyBorder="1" applyAlignment="1" applyProtection="1">
      <alignment horizontal="center"/>
    </xf>
    <xf numFmtId="14" fontId="0" fillId="0" borderId="0" xfId="0" applyNumberFormat="1" applyFill="1" applyBorder="1" applyAlignment="1" applyProtection="1">
      <alignment horizontal="center"/>
    </xf>
    <xf numFmtId="3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horizontal="center"/>
    </xf>
    <xf numFmtId="1" fontId="0" fillId="0" borderId="2" xfId="3" applyNumberFormat="1" applyFont="1" applyFill="1" applyBorder="1" applyAlignment="1" applyProtection="1">
      <alignment horizontal="left"/>
      <protection locked="0"/>
    </xf>
    <xf numFmtId="10" fontId="0" fillId="0" borderId="0" xfId="0" applyNumberFormat="1" applyProtection="1"/>
    <xf numFmtId="0" fontId="8" fillId="0" borderId="0" xfId="0" applyFont="1" applyFill="1" applyBorder="1" applyAlignment="1" applyProtection="1">
      <alignment horizontal="center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164" fontId="0" fillId="0" borderId="2" xfId="1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right"/>
    </xf>
    <xf numFmtId="10" fontId="0" fillId="0" borderId="2" xfId="1" applyNumberFormat="1" applyFont="1" applyFill="1" applyBorder="1" applyAlignment="1" applyProtection="1"/>
    <xf numFmtId="0" fontId="3" fillId="0" borderId="2" xfId="4" applyFont="1" applyFill="1" applyBorder="1" applyAlignment="1" applyProtection="1">
      <alignment horizontal="center"/>
      <protection locked="0"/>
    </xf>
    <xf numFmtId="0" fontId="3" fillId="0" borderId="2" xfId="4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2" xfId="4" applyFill="1" applyBorder="1" applyProtection="1">
      <protection locked="0"/>
    </xf>
    <xf numFmtId="0" fontId="3" fillId="0" borderId="2" xfId="4" applyFont="1" applyBorder="1" applyAlignment="1" applyProtection="1">
      <alignment horizontal="center"/>
      <protection locked="0"/>
    </xf>
    <xf numFmtId="0" fontId="0" fillId="0" borderId="0" xfId="0" applyAlignment="1" applyProtection="1"/>
    <xf numFmtId="0" fontId="9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11" fillId="0" borderId="0" xfId="0" applyFont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10" fontId="7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6" fillId="4" borderId="3" xfId="2" applyNumberFormat="1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NumberFormat="1" applyFont="1" applyBorder="1" applyProtection="1">
      <protection hidden="1"/>
    </xf>
    <xf numFmtId="0" fontId="11" fillId="0" borderId="0" xfId="0" applyFont="1" applyProtection="1"/>
    <xf numFmtId="0" fontId="8" fillId="0" borderId="0" xfId="0" applyFont="1" applyProtection="1"/>
    <xf numFmtId="0" fontId="11" fillId="0" borderId="1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2" xfId="0" applyFont="1" applyFill="1" applyBorder="1" applyProtection="1">
      <protection hidden="1"/>
    </xf>
    <xf numFmtId="0" fontId="0" fillId="0" borderId="0" xfId="0" applyBorder="1" applyProtection="1"/>
    <xf numFmtId="0" fontId="18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Protection="1"/>
    <xf numFmtId="0" fontId="11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" fillId="0" borderId="20" xfId="0" applyFont="1" applyFill="1" applyBorder="1" applyProtection="1">
      <protection hidden="1"/>
    </xf>
    <xf numFmtId="0" fontId="6" fillId="4" borderId="19" xfId="2" applyNumberFormat="1" applyFont="1" applyFill="1" applyBorder="1" applyAlignment="1" applyProtection="1">
      <alignment horizontal="center"/>
      <protection hidden="1"/>
    </xf>
    <xf numFmtId="0" fontId="20" fillId="0" borderId="8" xfId="0" applyFont="1" applyFill="1" applyBorder="1" applyAlignment="1" applyProtection="1">
      <alignment horizontal="right" vertical="top"/>
      <protection hidden="1"/>
    </xf>
    <xf numFmtId="1" fontId="0" fillId="0" borderId="0" xfId="0" applyNumberForma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/>
    </xf>
    <xf numFmtId="0" fontId="17" fillId="0" borderId="0" xfId="0" applyFont="1" applyBorder="1" applyProtection="1"/>
    <xf numFmtId="0" fontId="0" fillId="0" borderId="10" xfId="0" applyFont="1" applyFill="1" applyBorder="1" applyProtection="1">
      <protection hidden="1"/>
    </xf>
    <xf numFmtId="0" fontId="15" fillId="0" borderId="0" xfId="0" applyFont="1" applyAlignme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9" fontId="20" fillId="5" borderId="15" xfId="4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hidden="1"/>
    </xf>
    <xf numFmtId="9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/>
    <xf numFmtId="9" fontId="8" fillId="0" borderId="0" xfId="0" applyNumberFormat="1" applyFont="1" applyAlignment="1" applyProtection="1">
      <alignment horizontal="right"/>
    </xf>
    <xf numFmtId="0" fontId="11" fillId="0" borderId="24" xfId="0" applyFont="1" applyBorder="1" applyProtection="1"/>
    <xf numFmtId="10" fontId="0" fillId="6" borderId="2" xfId="0" applyNumberFormat="1" applyFill="1" applyBorder="1" applyProtection="1"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6" borderId="9" xfId="0" applyFill="1" applyBorder="1" applyAlignment="1" applyProtection="1">
      <alignment horizontal="center"/>
      <protection hidden="1"/>
    </xf>
    <xf numFmtId="1" fontId="0" fillId="6" borderId="1" xfId="0" applyNumberForma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vertical="top" wrapText="1"/>
    </xf>
    <xf numFmtId="9" fontId="20" fillId="5" borderId="18" xfId="4" applyNumberFormat="1" applyFont="1" applyFill="1" applyBorder="1" applyAlignment="1" applyProtection="1">
      <alignment horizontal="center"/>
      <protection locked="0"/>
    </xf>
    <xf numFmtId="9" fontId="20" fillId="5" borderId="2" xfId="4" applyNumberFormat="1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 applyProtection="1">
      <alignment horizontal="center"/>
      <protection locked="0"/>
    </xf>
    <xf numFmtId="0" fontId="10" fillId="0" borderId="0" xfId="0" applyFont="1" applyProtection="1"/>
    <xf numFmtId="0" fontId="10" fillId="5" borderId="2" xfId="0" applyFont="1" applyFill="1" applyBorder="1" applyAlignment="1" applyProtection="1">
      <alignment horizontal="center"/>
      <protection locked="0"/>
    </xf>
    <xf numFmtId="0" fontId="20" fillId="5" borderId="20" xfId="4" applyFont="1" applyFill="1" applyBorder="1" applyAlignment="1" applyProtection="1">
      <alignment horizontal="center"/>
      <protection locked="0"/>
    </xf>
    <xf numFmtId="0" fontId="20" fillId="5" borderId="2" xfId="4" applyFont="1" applyFill="1" applyBorder="1" applyAlignment="1" applyProtection="1">
      <alignment horizontal="center"/>
      <protection locked="0"/>
    </xf>
    <xf numFmtId="3" fontId="20" fillId="5" borderId="2" xfId="4" applyNumberFormat="1" applyFont="1" applyFill="1" applyBorder="1" applyAlignment="1" applyProtection="1">
      <alignment horizontal="center"/>
      <protection locked="0"/>
    </xf>
    <xf numFmtId="1" fontId="10" fillId="5" borderId="2" xfId="3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4" borderId="7" xfId="2" applyNumberFormat="1" applyFont="1" applyFill="1" applyBorder="1" applyAlignment="1" applyProtection="1">
      <alignment horizontal="left"/>
    </xf>
    <xf numFmtId="0" fontId="6" fillId="4" borderId="4" xfId="2" applyNumberFormat="1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22" fillId="0" borderId="0" xfId="0" applyFont="1" applyBorder="1" applyProtection="1"/>
    <xf numFmtId="0" fontId="7" fillId="0" borderId="1" xfId="0" applyFont="1" applyBorder="1" applyProtection="1"/>
    <xf numFmtId="165" fontId="7" fillId="0" borderId="10" xfId="0" applyNumberFormat="1" applyFont="1" applyBorder="1" applyAlignment="1" applyProtection="1">
      <alignment horizontal="center"/>
    </xf>
    <xf numFmtId="165" fontId="10" fillId="5" borderId="20" xfId="3" applyNumberFormat="1" applyFont="1" applyFill="1" applyBorder="1" applyAlignment="1" applyProtection="1">
      <alignment horizontal="left"/>
      <protection locked="0"/>
    </xf>
    <xf numFmtId="165" fontId="20" fillId="5" borderId="13" xfId="1" applyNumberFormat="1" applyFont="1" applyFill="1" applyBorder="1" applyAlignment="1" applyProtection="1">
      <alignment horizontal="center"/>
      <protection locked="0"/>
    </xf>
    <xf numFmtId="165" fontId="20" fillId="5" borderId="1" xfId="1" applyNumberFormat="1" applyFont="1" applyFill="1" applyBorder="1" applyAlignment="1" applyProtection="1">
      <alignment horizontal="center"/>
      <protection locked="0"/>
    </xf>
    <xf numFmtId="165" fontId="20" fillId="5" borderId="14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 vertical="center"/>
      <protection hidden="1"/>
    </xf>
    <xf numFmtId="0" fontId="10" fillId="5" borderId="5" xfId="0" applyFont="1" applyFill="1" applyBorder="1" applyAlignment="1" applyProtection="1">
      <protection locked="0"/>
    </xf>
    <xf numFmtId="0" fontId="10" fillId="5" borderId="6" xfId="0" applyFont="1" applyFill="1" applyBorder="1" applyAlignment="1" applyProtection="1">
      <protection locked="0"/>
    </xf>
    <xf numFmtId="0" fontId="10" fillId="5" borderId="11" xfId="0" applyFont="1" applyFill="1" applyBorder="1" applyAlignment="1" applyProtection="1">
      <alignment vertical="top" wrapText="1"/>
      <protection locked="0"/>
    </xf>
    <xf numFmtId="0" fontId="10" fillId="5" borderId="10" xfId="0" applyFont="1" applyFill="1" applyBorder="1" applyAlignment="1" applyProtection="1">
      <alignment vertical="top" wrapText="1"/>
      <protection locked="0"/>
    </xf>
    <xf numFmtId="0" fontId="10" fillId="5" borderId="12" xfId="0" applyFont="1" applyFill="1" applyBorder="1" applyAlignment="1" applyProtection="1">
      <alignment vertical="top" wrapText="1"/>
      <protection locked="0"/>
    </xf>
    <xf numFmtId="0" fontId="10" fillId="5" borderId="16" xfId="0" applyFont="1" applyFill="1" applyBorder="1" applyAlignment="1" applyProtection="1">
      <alignment vertical="top" wrapText="1"/>
      <protection locked="0"/>
    </xf>
    <xf numFmtId="0" fontId="10" fillId="5" borderId="0" xfId="0" applyFont="1" applyFill="1" applyBorder="1" applyAlignment="1" applyProtection="1">
      <alignment vertical="top" wrapText="1"/>
      <protection locked="0"/>
    </xf>
    <xf numFmtId="0" fontId="10" fillId="5" borderId="17" xfId="0" applyFont="1" applyFill="1" applyBorder="1" applyAlignment="1" applyProtection="1">
      <alignment vertical="top" wrapText="1"/>
      <protection locked="0"/>
    </xf>
    <xf numFmtId="0" fontId="10" fillId="5" borderId="13" xfId="0" applyFont="1" applyFill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0" fillId="5" borderId="14" xfId="0" applyFont="1" applyFill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left"/>
      <protection hidden="1"/>
    </xf>
    <xf numFmtId="0" fontId="6" fillId="4" borderId="21" xfId="2" applyNumberFormat="1" applyFont="1" applyFill="1" applyBorder="1" applyAlignment="1" applyProtection="1">
      <alignment horizontal="center"/>
      <protection hidden="1"/>
    </xf>
    <xf numFmtId="0" fontId="6" fillId="4" borderId="22" xfId="2" applyNumberFormat="1" applyFont="1" applyFill="1" applyBorder="1" applyAlignment="1" applyProtection="1">
      <alignment horizontal="center"/>
      <protection hidden="1"/>
    </xf>
    <xf numFmtId="0" fontId="6" fillId="4" borderId="23" xfId="2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5" borderId="5" xfId="0" applyNumberFormat="1" applyFill="1" applyBorder="1" applyAlignment="1" applyProtection="1">
      <alignment horizontal="right"/>
      <protection locked="0"/>
    </xf>
    <xf numFmtId="165" fontId="0" fillId="5" borderId="6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hidden="1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0" fontId="7" fillId="5" borderId="9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0" fontId="11" fillId="0" borderId="1" xfId="0" applyNumberFormat="1" applyFont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protection locked="0"/>
    </xf>
    <xf numFmtId="0" fontId="0" fillId="0" borderId="1" xfId="0" applyFont="1" applyBorder="1" applyAlignment="1" applyProtection="1">
      <alignment horizontal="center"/>
    </xf>
    <xf numFmtId="0" fontId="13" fillId="5" borderId="5" xfId="5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right" vertical="top"/>
      <protection hidden="1"/>
    </xf>
    <xf numFmtId="0" fontId="10" fillId="5" borderId="2" xfId="0" applyFont="1" applyFill="1" applyBorder="1" applyAlignment="1" applyProtection="1">
      <protection locked="0"/>
    </xf>
    <xf numFmtId="0" fontId="6" fillId="4" borderId="21" xfId="2" applyNumberFormat="1" applyFont="1" applyFill="1" applyBorder="1" applyAlignment="1" applyProtection="1">
      <alignment horizontal="left"/>
      <protection hidden="1"/>
    </xf>
    <xf numFmtId="0" fontId="6" fillId="4" borderId="23" xfId="2" applyNumberFormat="1" applyFont="1" applyFill="1" applyBorder="1" applyAlignment="1" applyProtection="1">
      <alignment horizontal="left"/>
      <protection hidden="1"/>
    </xf>
    <xf numFmtId="0" fontId="10" fillId="5" borderId="13" xfId="0" applyFont="1" applyFill="1" applyBorder="1" applyAlignment="1" applyProtection="1">
      <protection locked="0"/>
    </xf>
    <xf numFmtId="0" fontId="10" fillId="5" borderId="14" xfId="0" applyFont="1" applyFill="1" applyBorder="1" applyAlignment="1" applyProtection="1">
      <protection locked="0"/>
    </xf>
    <xf numFmtId="14" fontId="10" fillId="5" borderId="5" xfId="0" applyNumberFormat="1" applyFont="1" applyFill="1" applyBorder="1" applyAlignment="1" applyProtection="1">
      <alignment horizontal="center"/>
      <protection locked="0" hidden="1"/>
    </xf>
    <xf numFmtId="14" fontId="10" fillId="5" borderId="6" xfId="0" applyNumberFormat="1" applyFont="1" applyFill="1" applyBorder="1" applyAlignment="1" applyProtection="1">
      <alignment horizontal="center"/>
      <protection locked="0" hidden="1"/>
    </xf>
    <xf numFmtId="0" fontId="10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5" borderId="1" xfId="0" applyFont="1" applyFill="1" applyBorder="1" applyAlignment="1" applyProtection="1">
      <alignment horizontal="center" wrapText="1"/>
      <protection locked="0"/>
    </xf>
    <xf numFmtId="14" fontId="0" fillId="5" borderId="1" xfId="0" applyNumberFormat="1" applyFont="1" applyFill="1" applyBorder="1" applyAlignment="1" applyProtection="1">
      <alignment horizontal="center" wrapText="1"/>
      <protection locked="0"/>
    </xf>
    <xf numFmtId="165" fontId="10" fillId="0" borderId="14" xfId="3" applyNumberFormat="1" applyFont="1" applyFill="1" applyBorder="1" applyAlignment="1" applyProtection="1">
      <alignment horizontal="left"/>
    </xf>
    <xf numFmtId="165" fontId="10" fillId="0" borderId="15" xfId="3" applyNumberFormat="1" applyFont="1" applyFill="1" applyBorder="1" applyAlignment="1" applyProtection="1">
      <alignment horizontal="left"/>
    </xf>
    <xf numFmtId="165" fontId="10" fillId="0" borderId="20" xfId="3" applyNumberFormat="1" applyFon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14" fillId="6" borderId="1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/>
    <xf numFmtId="1" fontId="1" fillId="0" borderId="10" xfId="3" applyNumberFormat="1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center"/>
    </xf>
    <xf numFmtId="3" fontId="11" fillId="0" borderId="10" xfId="4" applyNumberFormat="1" applyFont="1" applyFill="1" applyBorder="1" applyProtection="1"/>
    <xf numFmtId="9" fontId="11" fillId="0" borderId="0" xfId="4" applyNumberFormat="1" applyFont="1" applyFill="1" applyBorder="1" applyAlignment="1" applyProtection="1">
      <alignment horizontal="center"/>
    </xf>
    <xf numFmtId="165" fontId="20" fillId="0" borderId="0" xfId="1" applyNumberFormat="1" applyFont="1" applyFill="1" applyBorder="1" applyAlignment="1" applyProtection="1">
      <alignment horizontal="center"/>
    </xf>
    <xf numFmtId="165" fontId="10" fillId="0" borderId="0" xfId="3" applyNumberFormat="1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 wrapText="1"/>
    </xf>
    <xf numFmtId="0" fontId="23" fillId="0" borderId="10" xfId="0" applyFont="1" applyBorder="1" applyAlignment="1" applyProtection="1">
      <alignment horizontal="center"/>
    </xf>
    <xf numFmtId="0" fontId="23" fillId="0" borderId="10" xfId="0" applyFont="1" applyFill="1" applyBorder="1" applyAlignment="1" applyProtection="1">
      <alignment horizontal="center"/>
    </xf>
    <xf numFmtId="0" fontId="19" fillId="0" borderId="0" xfId="0" applyFont="1" applyProtection="1"/>
    <xf numFmtId="0" fontId="23" fillId="0" borderId="10" xfId="0" applyFont="1" applyFill="1" applyBorder="1" applyAlignment="1" applyProtection="1">
      <alignment horizontal="center" wrapText="1"/>
    </xf>
  </cellXfs>
  <cellStyles count="6">
    <cellStyle name="Comma" xfId="3" builtinId="3"/>
    <cellStyle name="Currency" xfId="1" builtinId="4"/>
    <cellStyle name="Hyperlink" xfId="5" builtinId="8"/>
    <cellStyle name="Normal" xfId="0" builtinId="0"/>
    <cellStyle name="Normal 3" xfId="4" xr:uid="{00000000-0005-0000-0000-000004000000}"/>
    <cellStyle name="Normal_Sheet1" xfId="2" xr:uid="{00000000-0005-0000-0000-000005000000}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FFFFCC"/>
      <color rgb="FF093285"/>
      <color rgb="FF1C437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9525</xdr:colOff>
      <xdr:row>2</xdr:row>
      <xdr:rowOff>19049</xdr:rowOff>
    </xdr:from>
    <xdr:ext cx="4724400" cy="766762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48925" y="542924"/>
          <a:ext cx="4724400" cy="76676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US" sz="1100" b="1"/>
            <a:t>Instructions:</a:t>
          </a:r>
        </a:p>
        <a:p>
          <a:pPr>
            <a:spcAft>
              <a:spcPts val="0"/>
            </a:spcAft>
          </a:pPr>
          <a:endParaRPr lang="en-US" sz="1100" b="1" i="1" u="none"/>
        </a:p>
        <a:p>
          <a:pPr>
            <a:spcAft>
              <a:spcPts val="0"/>
            </a:spcAft>
          </a:pPr>
          <a:r>
            <a:rPr lang="en-US" sz="1100" b="1" i="1" u="none"/>
            <a:t>Recipient</a:t>
          </a:r>
          <a:r>
            <a:rPr lang="en-US" sz="1100" b="1" i="1" u="none" baseline="0"/>
            <a:t> Information:</a:t>
          </a:r>
          <a:endParaRPr lang="en-US" sz="1100" b="1" i="1" u="none"/>
        </a:p>
        <a:p>
          <a:pPr>
            <a:spcAft>
              <a:spcPts val="400"/>
            </a:spcAft>
          </a:pPr>
          <a:r>
            <a:rPr lang="en-US" sz="1100" b="1" u="sng"/>
            <a:t>Recipient</a:t>
          </a:r>
          <a:r>
            <a:rPr lang="en-US" sz="1100" b="1" u="sng" baseline="0"/>
            <a:t> Name</a:t>
          </a:r>
          <a:r>
            <a:rPr lang="en-US" sz="1100" b="1" u="none" baseline="0"/>
            <a:t> </a:t>
          </a:r>
          <a:r>
            <a:rPr lang="en-US" sz="1100" b="0" u="none" baseline="0"/>
            <a:t>-   </a:t>
          </a:r>
          <a:r>
            <a:rPr lang="en-US" sz="1100" b="0" baseline="0"/>
            <a:t>Name of organization recieving award.</a:t>
          </a:r>
        </a:p>
        <a:p>
          <a:pPr>
            <a:spcAft>
              <a:spcPts val="400"/>
            </a:spcAft>
          </a:pPr>
          <a:r>
            <a:rPr lang="en-US" sz="1100" b="1" u="sng" baseline="0"/>
            <a:t>Development Name</a:t>
          </a:r>
          <a:r>
            <a:rPr lang="en-US" sz="1100" b="1" u="none" baseline="0"/>
            <a:t> </a:t>
          </a:r>
          <a:r>
            <a:rPr lang="en-US" sz="1100" b="0" u="none" baseline="0"/>
            <a:t>-  </a:t>
          </a:r>
          <a:r>
            <a:rPr lang="en-US" sz="1100" b="0" baseline="0"/>
            <a:t>Name of Development funded.</a:t>
          </a:r>
        </a:p>
        <a:p>
          <a:pPr>
            <a:spcAft>
              <a:spcPts val="400"/>
            </a:spcAft>
          </a:pPr>
          <a:r>
            <a:rPr lang="en-US" sz="1100" b="1" u="sng" baseline="0"/>
            <a:t>Completed by</a:t>
          </a:r>
          <a:r>
            <a:rPr lang="en-US" sz="1100" b="1" baseline="0"/>
            <a:t>  </a:t>
          </a:r>
          <a:r>
            <a:rPr lang="en-US" sz="1100" b="0" baseline="0"/>
            <a:t>- Person completing form.</a:t>
          </a:r>
        </a:p>
        <a:p>
          <a:pPr>
            <a:spcAft>
              <a:spcPts val="400"/>
            </a:spcAft>
          </a:pPr>
          <a:r>
            <a:rPr lang="en-US" sz="1100" b="1" u="sng" baseline="0"/>
            <a:t>E-mail</a:t>
          </a:r>
          <a:r>
            <a:rPr lang="en-US" sz="1100" b="1" baseline="0"/>
            <a:t> </a:t>
          </a:r>
          <a:r>
            <a:rPr lang="en-US" sz="1100" b="0" baseline="0"/>
            <a:t> - The e-mail address of the person completing the form.</a:t>
          </a:r>
        </a:p>
        <a:p>
          <a:pPr>
            <a:spcAft>
              <a:spcPts val="400"/>
            </a:spcAft>
          </a:pPr>
          <a:r>
            <a:rPr lang="en-US" sz="1100" b="1" u="sng" baseline="0"/>
            <a:t>Date</a:t>
          </a:r>
          <a:r>
            <a:rPr lang="en-US" sz="1100" b="1" baseline="0"/>
            <a:t> </a:t>
          </a:r>
          <a:r>
            <a:rPr lang="en-US" sz="1100" b="0" baseline="0"/>
            <a:t>- Default =today(). Enter the date this form was completed.</a:t>
          </a:r>
        </a:p>
        <a:p>
          <a:pPr>
            <a:spcAft>
              <a:spcPts val="0"/>
            </a:spcAft>
          </a:pPr>
          <a:endParaRPr lang="en-US" sz="1100" b="1" i="1"/>
        </a:p>
        <a:p>
          <a:pPr>
            <a:spcAft>
              <a:spcPts val="0"/>
            </a:spcAft>
          </a:pPr>
          <a:r>
            <a:rPr lang="en-US" sz="1100" b="1" i="1"/>
            <a:t>Award</a:t>
          </a:r>
          <a:r>
            <a:rPr lang="en-US" sz="1100" b="1" i="1" baseline="0"/>
            <a:t> Information:</a:t>
          </a:r>
          <a:endParaRPr lang="en-US" sz="1100" b="1" i="1"/>
        </a:p>
        <a:p>
          <a:pPr>
            <a:spcAft>
              <a:spcPts val="400"/>
            </a:spcAft>
          </a:pPr>
          <a:r>
            <a:rPr lang="en-US" sz="1100" b="1" u="sng"/>
            <a:t>Award</a:t>
          </a:r>
          <a:r>
            <a:rPr lang="en-US" sz="1100" b="1" u="sng" baseline="0"/>
            <a:t> #'s</a:t>
          </a:r>
          <a:r>
            <a:rPr lang="en-US" sz="1100" b="1" baseline="0"/>
            <a:t> </a:t>
          </a:r>
          <a:r>
            <a:rPr lang="en-US" sz="1100" b="0" baseline="0"/>
            <a:t>- Enter the award numbers for each source of funding.</a:t>
          </a:r>
        </a:p>
        <a:p>
          <a:pPr>
            <a:spcAft>
              <a:spcPts val="400"/>
            </a:spcAft>
          </a:pPr>
          <a:r>
            <a:rPr lang="en-US" sz="1100" b="1" u="sng" baseline="0"/>
            <a:t>Award Amounts </a:t>
          </a:r>
          <a:r>
            <a:rPr lang="en-US" sz="1100" b="0" baseline="0"/>
            <a:t>- Enter the award amounts for each source of funding.</a:t>
          </a:r>
        </a:p>
        <a:p>
          <a:pPr>
            <a:spcAft>
              <a:spcPts val="0"/>
            </a:spcAft>
          </a:pPr>
          <a:endParaRPr lang="en-US" sz="1100" b="1" i="1" u="none" baseline="0"/>
        </a:p>
        <a:p>
          <a:pPr>
            <a:spcAft>
              <a:spcPts val="0"/>
            </a:spcAft>
          </a:pPr>
          <a:r>
            <a:rPr lang="en-US" sz="1100" b="1" i="1" u="none" baseline="0"/>
            <a:t>Unit Information:</a:t>
          </a:r>
        </a:p>
        <a:p>
          <a:pPr>
            <a:spcAft>
              <a:spcPts val="400"/>
            </a:spcAft>
          </a:pPr>
          <a:r>
            <a:rPr lang="en-US" sz="1100" b="1" u="sng" baseline="0"/>
            <a:t>Address</a:t>
          </a:r>
          <a:r>
            <a:rPr lang="en-US" sz="1100" b="0" baseline="0"/>
            <a:t> -Enter each address associated with the development. These values could be just one address or several depending on the type of development.</a:t>
          </a:r>
        </a:p>
        <a:p>
          <a:pPr>
            <a:spcAft>
              <a:spcPts val="400"/>
            </a:spcAft>
          </a:pPr>
          <a:r>
            <a:rPr lang="en-US" sz="1100" b="1" u="sng" baseline="0"/>
            <a:t>Building</a:t>
          </a:r>
          <a:r>
            <a:rPr lang="en-US" sz="1100" b="0" baseline="0"/>
            <a:t> - Enter the building designation (if applicable).</a:t>
          </a:r>
        </a:p>
        <a:p>
          <a:pPr>
            <a:spcAft>
              <a:spcPts val="400"/>
            </a:spcAft>
          </a:pPr>
          <a:r>
            <a:rPr lang="en-US" sz="1100" b="1" u="sng" baseline="0"/>
            <a:t>Unit</a:t>
          </a:r>
          <a:r>
            <a:rPr lang="en-US" sz="1100" b="1" baseline="0"/>
            <a:t> </a:t>
          </a:r>
          <a:r>
            <a:rPr lang="en-US" sz="1100" b="0" baseline="0"/>
            <a:t>- Enter the  unit associated with the address and/or building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(if applicable).</a:t>
          </a:r>
          <a:endParaRPr lang="en-US" sz="1100">
            <a:effectLst/>
          </a:endParaRPr>
        </a:p>
        <a:p>
          <a:pPr>
            <a:spcAft>
              <a:spcPts val="400"/>
            </a:spcAft>
          </a:pPr>
          <a:r>
            <a:rPr lang="en-US" sz="1100" b="1" u="sng" baseline="0"/>
            <a:t>BRs</a:t>
          </a:r>
          <a:r>
            <a:rPr lang="en-US" sz="1100" b="1" u="none" baseline="0"/>
            <a:t> </a:t>
          </a:r>
          <a:r>
            <a:rPr lang="en-US" sz="1100" b="0" u="none" baseline="0"/>
            <a:t>- Enter the number of bedrooms associated with the unit.</a:t>
          </a:r>
        </a:p>
        <a:p>
          <a:pPr>
            <a:spcAft>
              <a:spcPts val="400"/>
            </a:spcAft>
          </a:pPr>
          <a:r>
            <a:rPr lang="en-US" sz="1100" b="1" u="sng" baseline="0"/>
            <a:t>BAs</a:t>
          </a:r>
          <a:r>
            <a:rPr lang="en-US" sz="1100" b="0" u="none" baseline="0"/>
            <a:t> - Enter the number of bathrooms associated with the unit.</a:t>
          </a:r>
        </a:p>
        <a:p>
          <a:pPr>
            <a:spcAft>
              <a:spcPts val="400"/>
            </a:spcAft>
          </a:pPr>
          <a:r>
            <a:rPr lang="en-US" sz="1100" b="1" u="sng" baseline="0"/>
            <a:t>504</a:t>
          </a:r>
          <a:r>
            <a:rPr lang="en-US" sz="1100" b="0" u="none" baseline="0"/>
            <a:t> - Assign from the drop down list "M" or "S" (Mobility or Sensory) for  504 designated units.</a:t>
          </a:r>
        </a:p>
        <a:p>
          <a:pPr>
            <a:spcAft>
              <a:spcPts val="400"/>
            </a:spcAft>
          </a:pPr>
          <a:r>
            <a:rPr lang="en-US" sz="1100" b="1" u="sng" baseline="0"/>
            <a:t>Heated</a:t>
          </a:r>
          <a:r>
            <a:rPr lang="en-US" sz="1100" b="0" u="none" baseline="0"/>
            <a:t> - Enter the heated square feet for the associated unit.</a:t>
          </a:r>
        </a:p>
        <a:p>
          <a:pPr>
            <a:spcAft>
              <a:spcPts val="0"/>
            </a:spcAft>
          </a:pPr>
          <a:r>
            <a:rPr lang="en-US" sz="1100" b="1" u="sng" baseline="0"/>
            <a:t>Source</a:t>
          </a:r>
          <a:r>
            <a:rPr lang="en-US" sz="1100" b="0" u="none" baseline="0"/>
            <a:t> -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Assign from the drop down list  the s</a:t>
          </a:r>
          <a:r>
            <a:rPr lang="en-US" sz="1100" b="0" u="none" baseline="0"/>
            <a:t>ource of funding for the unit.</a:t>
          </a:r>
        </a:p>
        <a:p>
          <a:pPr>
            <a:spcAft>
              <a:spcPts val="0"/>
            </a:spcAft>
          </a:pPr>
          <a:r>
            <a:rPr lang="en-US" sz="1100" b="0" u="none" baseline="0"/>
            <a:t>               </a:t>
          </a:r>
          <a:r>
            <a:rPr lang="en-US" sz="1100" b="1" u="none" baseline="0"/>
            <a:t>NOTE:</a:t>
          </a:r>
          <a:r>
            <a:rPr lang="en-US" sz="1100" b="0" u="none" baseline="0"/>
            <a:t> SCHTF can be spent solely on a single unit and/or accross</a:t>
          </a:r>
        </a:p>
        <a:p>
          <a:pPr>
            <a:spcAft>
              <a:spcPts val="400"/>
            </a:spcAft>
          </a:pPr>
          <a:r>
            <a:rPr lang="en-US" sz="1100" b="0" u="none" baseline="0"/>
            <a:t>               multiple units.</a:t>
          </a:r>
        </a:p>
        <a:p>
          <a:pPr>
            <a:spcAft>
              <a:spcPts val="0"/>
            </a:spcAft>
          </a:pPr>
          <a:r>
            <a:rPr lang="en-US" sz="1100" b="1" u="sng" baseline="0"/>
            <a:t>AMI</a:t>
          </a:r>
          <a:r>
            <a:rPr lang="en-US" sz="1100" b="0" u="none" baseline="0"/>
            <a:t>- Enter the targeted income of the population the unit will house.</a:t>
          </a:r>
          <a:endParaRPr lang="en-US" sz="1100" b="0" u="sng" baseline="0"/>
        </a:p>
        <a:p>
          <a:pPr>
            <a:spcAft>
              <a:spcPts val="0"/>
            </a:spcAft>
          </a:pPr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HOME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Low = 50% AMI</a:t>
          </a:r>
          <a:endParaRPr lang="en-US" sz="1100">
            <a:effectLst/>
          </a:endParaRPr>
        </a:p>
        <a:p>
          <a:pPr>
            <a:spcAft>
              <a:spcPts val="400"/>
            </a:spcAft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HOME High = Initial 60% AMI, Longterm 80% AMI</a:t>
          </a:r>
        </a:p>
        <a:p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Proposed Initial Rent</a:t>
          </a:r>
          <a:r>
            <a:rPr lang="en-US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Initial rent amount</a:t>
          </a:r>
        </a:p>
        <a:p>
          <a:endParaRPr lang="en-US" sz="1100" b="0" baseline="0"/>
        </a:p>
        <a:p>
          <a:pPr>
            <a:spcAft>
              <a:spcPts val="400"/>
            </a:spcAft>
          </a:pPr>
          <a:r>
            <a:rPr lang="en-US" sz="1100" b="1" i="1" baseline="0"/>
            <a:t>Examples:</a:t>
          </a:r>
        </a:p>
        <a:p>
          <a:pPr>
            <a:spcAft>
              <a:spcPts val="400"/>
            </a:spcAft>
          </a:pPr>
          <a:r>
            <a:rPr lang="en-US" sz="1100" b="0" baseline="0"/>
            <a:t>Apartment with one address, one building (not entered), and 24 units (1-24).</a:t>
          </a:r>
        </a:p>
        <a:p>
          <a:pPr>
            <a:spcAft>
              <a:spcPts val="400"/>
            </a:spcAft>
          </a:pPr>
          <a:r>
            <a:rPr lang="en-US" sz="1100" b="0" baseline="0"/>
            <a:t>Apartment with one address, two builldings (1&amp;2), and similar units designations (A-G) for the 7 units in each buildings.</a:t>
          </a:r>
        </a:p>
        <a:p>
          <a:pPr>
            <a:spcAft>
              <a:spcPts val="400"/>
            </a:spcAft>
          </a:pPr>
          <a:r>
            <a:rPr lang="en-US" sz="1100" b="0" baseline="0"/>
            <a:t>Town Homes with individual addresses. There will be no buidlings and no units.</a:t>
          </a:r>
        </a:p>
        <a:p>
          <a:pPr>
            <a:spcAft>
              <a:spcPts val="400"/>
            </a:spcAft>
          </a:pPr>
          <a:r>
            <a:rPr lang="en-US" sz="1100" b="0" baseline="0"/>
            <a:t>5 triplexes that have individual addresses, no building numbers, and 3 units (A-C) each.</a:t>
          </a:r>
        </a:p>
        <a:p>
          <a:pPr>
            <a:spcAft>
              <a:spcPts val="400"/>
            </a:spcAft>
          </a:pPr>
          <a:endParaRPr lang="en-US" sz="1100" b="0" baseline="0"/>
        </a:p>
        <a:p>
          <a:pPr>
            <a:spcAft>
              <a:spcPts val="400"/>
            </a:spcAft>
          </a:pPr>
          <a:endParaRPr lang="en-US" sz="1100" b="0"/>
        </a:p>
      </xdr:txBody>
    </xdr:sp>
    <xdr:clientData/>
  </xdr:oneCellAnchor>
  <xdr:twoCellAnchor editAs="oneCell">
    <xdr:from>
      <xdr:col>0</xdr:col>
      <xdr:colOff>57151</xdr:colOff>
      <xdr:row>0</xdr:row>
      <xdr:rowOff>47625</xdr:rowOff>
    </xdr:from>
    <xdr:to>
      <xdr:col>1</xdr:col>
      <xdr:colOff>866775</xdr:colOff>
      <xdr:row>0</xdr:row>
      <xdr:rowOff>296344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D6530F-44C7-4E24-8C0B-8A20C8583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1009649" cy="248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workbookViewId="0"/>
  </sheetViews>
  <sheetFormatPr defaultColWidth="9.140625" defaultRowHeight="15"/>
  <cols>
    <col min="1" max="1" width="3" style="2" bestFit="1" customWidth="1"/>
    <col min="2" max="2" width="18.140625" style="2" customWidth="1"/>
    <col min="3" max="3" width="14" style="2" customWidth="1"/>
    <col min="4" max="4" width="7.5703125" style="2" customWidth="1"/>
    <col min="5" max="5" width="5.42578125" style="2" bestFit="1" customWidth="1"/>
    <col min="6" max="6" width="6.5703125" style="2" bestFit="1" customWidth="1"/>
    <col min="7" max="7" width="7.85546875" style="2" customWidth="1"/>
    <col min="8" max="8" width="12.85546875" style="14" customWidth="1"/>
    <col min="9" max="9" width="11.7109375" style="2" customWidth="1"/>
    <col min="10" max="10" width="12.5703125" style="2" customWidth="1"/>
    <col min="11" max="16384" width="9.140625" style="2"/>
  </cols>
  <sheetData>
    <row r="1" spans="1:10" ht="21" customHeight="1">
      <c r="A1" s="6" t="s">
        <v>1</v>
      </c>
      <c r="B1" s="6"/>
      <c r="E1" s="6"/>
      <c r="F1" s="6"/>
      <c r="G1" s="6"/>
      <c r="H1" s="12"/>
      <c r="I1" s="107"/>
      <c r="J1" s="107"/>
    </row>
    <row r="2" spans="1:10" s="4" customFormat="1">
      <c r="A2" s="112"/>
      <c r="B2" s="112"/>
      <c r="E2" s="5"/>
      <c r="H2" s="13" t="s">
        <v>5</v>
      </c>
      <c r="J2" s="5" t="s">
        <v>6</v>
      </c>
    </row>
    <row r="3" spans="1:10">
      <c r="A3" s="113" t="s">
        <v>12</v>
      </c>
      <c r="B3" s="113"/>
      <c r="C3" s="114" t="s">
        <v>45</v>
      </c>
      <c r="D3" s="114"/>
      <c r="E3" s="114"/>
      <c r="F3" s="114"/>
      <c r="G3" s="11" t="s">
        <v>2</v>
      </c>
      <c r="H3" s="108" t="s">
        <v>47</v>
      </c>
      <c r="I3" s="109"/>
      <c r="J3" s="1"/>
    </row>
    <row r="4" spans="1:10">
      <c r="A4" s="113" t="s">
        <v>13</v>
      </c>
      <c r="B4" s="113"/>
      <c r="C4" s="114" t="s">
        <v>46</v>
      </c>
      <c r="D4" s="114"/>
      <c r="E4" s="114"/>
      <c r="F4" s="114"/>
      <c r="G4" s="11" t="s">
        <v>3</v>
      </c>
      <c r="H4" s="108" t="s">
        <v>48</v>
      </c>
      <c r="I4" s="109"/>
      <c r="J4" s="1"/>
    </row>
    <row r="5" spans="1:10">
      <c r="A5" s="113" t="s">
        <v>14</v>
      </c>
      <c r="B5" s="113"/>
      <c r="C5" s="114"/>
      <c r="D5" s="114"/>
      <c r="E5" s="114"/>
      <c r="F5" s="114"/>
      <c r="G5" s="11" t="s">
        <v>4</v>
      </c>
      <c r="H5" s="108" t="s">
        <v>49</v>
      </c>
      <c r="I5" s="109"/>
      <c r="J5" s="1"/>
    </row>
    <row r="6" spans="1:10">
      <c r="A6" s="113" t="s">
        <v>20</v>
      </c>
      <c r="B6" s="113"/>
      <c r="C6" s="22">
        <f ca="1">TODAY()</f>
        <v>45078</v>
      </c>
      <c r="E6" s="28" t="s">
        <v>41</v>
      </c>
      <c r="F6" s="3"/>
    </row>
    <row r="7" spans="1:10">
      <c r="A7" s="17"/>
      <c r="B7" s="17"/>
      <c r="C7" s="23"/>
      <c r="E7" s="28" t="s">
        <v>50</v>
      </c>
      <c r="F7" s="3"/>
    </row>
    <row r="8" spans="1:10" ht="15.75" thickBot="1">
      <c r="A8" s="115" t="s">
        <v>15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>
      <c r="A9" s="7"/>
      <c r="B9" s="110" t="s">
        <v>19</v>
      </c>
      <c r="C9" s="111"/>
      <c r="D9" s="7" t="s">
        <v>0</v>
      </c>
      <c r="E9" s="7" t="s">
        <v>7</v>
      </c>
      <c r="F9" s="7" t="s">
        <v>11</v>
      </c>
      <c r="G9" s="8">
        <v>504</v>
      </c>
      <c r="H9" s="7" t="s">
        <v>8</v>
      </c>
      <c r="I9" s="8" t="s">
        <v>9</v>
      </c>
      <c r="J9" s="9" t="s">
        <v>10</v>
      </c>
    </row>
    <row r="10" spans="1:10">
      <c r="A10" s="18">
        <v>1</v>
      </c>
      <c r="B10" s="105" t="s">
        <v>24</v>
      </c>
      <c r="C10" s="106"/>
      <c r="D10" s="33" t="s">
        <v>25</v>
      </c>
      <c r="E10" s="34">
        <v>3</v>
      </c>
      <c r="F10" s="34">
        <v>2.5</v>
      </c>
      <c r="G10" s="35"/>
      <c r="H10" s="36">
        <v>1180</v>
      </c>
      <c r="I10" s="35" t="s">
        <v>3</v>
      </c>
      <c r="J10" s="37" t="s">
        <v>26</v>
      </c>
    </row>
    <row r="11" spans="1:10">
      <c r="A11" s="18">
        <v>2</v>
      </c>
      <c r="B11" s="105" t="s">
        <v>44</v>
      </c>
      <c r="C11" s="106"/>
      <c r="D11" s="33" t="s">
        <v>25</v>
      </c>
      <c r="E11" s="34">
        <v>3</v>
      </c>
      <c r="F11" s="34">
        <v>2.5</v>
      </c>
      <c r="G11" s="35"/>
      <c r="H11" s="36">
        <v>1180</v>
      </c>
      <c r="I11" s="35" t="s">
        <v>3</v>
      </c>
      <c r="J11" s="37" t="s">
        <v>26</v>
      </c>
    </row>
    <row r="12" spans="1:10">
      <c r="A12" s="18">
        <v>3</v>
      </c>
      <c r="B12" s="105" t="s">
        <v>44</v>
      </c>
      <c r="C12" s="106"/>
      <c r="D12" s="33" t="s">
        <v>27</v>
      </c>
      <c r="E12" s="34">
        <v>3</v>
      </c>
      <c r="F12" s="34">
        <v>2.5</v>
      </c>
      <c r="G12" s="35"/>
      <c r="H12" s="36">
        <v>1180</v>
      </c>
      <c r="I12" s="37" t="s">
        <v>4</v>
      </c>
      <c r="J12" s="37" t="s">
        <v>28</v>
      </c>
    </row>
    <row r="13" spans="1:10">
      <c r="A13" s="18">
        <v>4</v>
      </c>
      <c r="B13" s="105" t="s">
        <v>29</v>
      </c>
      <c r="C13" s="106"/>
      <c r="D13" s="33" t="s">
        <v>25</v>
      </c>
      <c r="E13" s="34">
        <v>2</v>
      </c>
      <c r="F13" s="34">
        <v>1.5</v>
      </c>
      <c r="G13" s="35"/>
      <c r="H13" s="36">
        <v>960</v>
      </c>
      <c r="I13" s="35" t="s">
        <v>3</v>
      </c>
      <c r="J13" s="37" t="s">
        <v>26</v>
      </c>
    </row>
    <row r="14" spans="1:10">
      <c r="A14" s="18">
        <v>5</v>
      </c>
      <c r="B14" s="105" t="s">
        <v>29</v>
      </c>
      <c r="C14" s="106"/>
      <c r="D14" s="33" t="s">
        <v>27</v>
      </c>
      <c r="E14" s="34">
        <v>3</v>
      </c>
      <c r="F14" s="34">
        <v>2.5</v>
      </c>
      <c r="G14" s="35"/>
      <c r="H14" s="36">
        <v>1180</v>
      </c>
      <c r="I14" s="35" t="s">
        <v>2</v>
      </c>
      <c r="J14" s="35" t="s">
        <v>30</v>
      </c>
    </row>
    <row r="15" spans="1:10">
      <c r="A15" s="18">
        <v>6</v>
      </c>
      <c r="B15" s="105" t="s">
        <v>29</v>
      </c>
      <c r="C15" s="106"/>
      <c r="D15" s="33" t="s">
        <v>31</v>
      </c>
      <c r="E15" s="34">
        <v>3</v>
      </c>
      <c r="F15" s="34">
        <v>2.5</v>
      </c>
      <c r="G15" s="35"/>
      <c r="H15" s="36">
        <v>1180</v>
      </c>
      <c r="I15" s="35" t="s">
        <v>2</v>
      </c>
      <c r="J15" s="35" t="s">
        <v>30</v>
      </c>
    </row>
    <row r="16" spans="1:10">
      <c r="A16" s="18">
        <v>7</v>
      </c>
      <c r="B16" s="105" t="s">
        <v>32</v>
      </c>
      <c r="C16" s="106"/>
      <c r="D16" s="33" t="s">
        <v>25</v>
      </c>
      <c r="E16" s="34">
        <v>3</v>
      </c>
      <c r="F16" s="34">
        <v>2.5</v>
      </c>
      <c r="G16" s="35"/>
      <c r="H16" s="36">
        <v>1180</v>
      </c>
      <c r="I16" s="35" t="s">
        <v>2</v>
      </c>
      <c r="J16" s="35" t="s">
        <v>30</v>
      </c>
    </row>
    <row r="17" spans="1:10">
      <c r="A17" s="18">
        <v>8</v>
      </c>
      <c r="B17" s="105" t="s">
        <v>32</v>
      </c>
      <c r="C17" s="106"/>
      <c r="D17" s="33" t="s">
        <v>27</v>
      </c>
      <c r="E17" s="34">
        <v>3</v>
      </c>
      <c r="F17" s="34">
        <v>2.5</v>
      </c>
      <c r="G17" s="35"/>
      <c r="H17" s="36">
        <v>1180</v>
      </c>
      <c r="I17" s="35" t="s">
        <v>2</v>
      </c>
      <c r="J17" s="35" t="s">
        <v>30</v>
      </c>
    </row>
    <row r="18" spans="1:10">
      <c r="A18" s="18">
        <v>9</v>
      </c>
      <c r="B18" s="105" t="s">
        <v>32</v>
      </c>
      <c r="C18" s="106"/>
      <c r="D18" s="33" t="s">
        <v>31</v>
      </c>
      <c r="E18" s="34">
        <v>3</v>
      </c>
      <c r="F18" s="34">
        <v>2.5</v>
      </c>
      <c r="G18" s="35"/>
      <c r="H18" s="36">
        <v>1180</v>
      </c>
      <c r="I18" s="35" t="s">
        <v>2</v>
      </c>
      <c r="J18" s="35" t="s">
        <v>30</v>
      </c>
    </row>
    <row r="19" spans="1:10">
      <c r="A19" s="18">
        <v>10</v>
      </c>
      <c r="B19" s="105" t="s">
        <v>32</v>
      </c>
      <c r="C19" s="106"/>
      <c r="D19" s="33" t="s">
        <v>33</v>
      </c>
      <c r="E19" s="34">
        <v>3</v>
      </c>
      <c r="F19" s="34">
        <v>2.5</v>
      </c>
      <c r="G19" s="35"/>
      <c r="H19" s="36">
        <v>1180</v>
      </c>
      <c r="I19" s="35" t="s">
        <v>2</v>
      </c>
      <c r="J19" s="35" t="s">
        <v>30</v>
      </c>
    </row>
    <row r="20" spans="1:10">
      <c r="A20" s="18">
        <v>11</v>
      </c>
      <c r="B20" s="105" t="s">
        <v>32</v>
      </c>
      <c r="C20" s="106"/>
      <c r="D20" s="33" t="s">
        <v>34</v>
      </c>
      <c r="E20" s="34">
        <v>3</v>
      </c>
      <c r="F20" s="34">
        <v>2.5</v>
      </c>
      <c r="G20" s="35"/>
      <c r="H20" s="36">
        <v>1180</v>
      </c>
      <c r="I20" s="35" t="s">
        <v>2</v>
      </c>
      <c r="J20" s="35" t="s">
        <v>30</v>
      </c>
    </row>
    <row r="21" spans="1:10">
      <c r="A21" s="18">
        <v>12</v>
      </c>
      <c r="B21" s="105" t="s">
        <v>32</v>
      </c>
      <c r="C21" s="106"/>
      <c r="D21" s="33" t="s">
        <v>35</v>
      </c>
      <c r="E21" s="34">
        <v>2</v>
      </c>
      <c r="F21" s="34">
        <v>1.5</v>
      </c>
      <c r="G21" s="35"/>
      <c r="H21" s="36">
        <v>960</v>
      </c>
      <c r="I21" s="35" t="s">
        <v>2</v>
      </c>
      <c r="J21" s="35" t="s">
        <v>36</v>
      </c>
    </row>
    <row r="22" spans="1:10">
      <c r="A22" s="18">
        <v>13</v>
      </c>
      <c r="B22" s="105" t="s">
        <v>32</v>
      </c>
      <c r="C22" s="106"/>
      <c r="D22" s="33" t="s">
        <v>37</v>
      </c>
      <c r="E22" s="34">
        <v>3</v>
      </c>
      <c r="F22" s="34">
        <v>2</v>
      </c>
      <c r="G22" s="35" t="s">
        <v>41</v>
      </c>
      <c r="H22" s="36">
        <v>1238</v>
      </c>
      <c r="I22" s="35" t="s">
        <v>2</v>
      </c>
      <c r="J22" s="35" t="s">
        <v>36</v>
      </c>
    </row>
    <row r="23" spans="1:10">
      <c r="A23" s="18">
        <v>14</v>
      </c>
      <c r="B23" s="105" t="s">
        <v>32</v>
      </c>
      <c r="C23" s="106"/>
      <c r="D23" s="33" t="s">
        <v>38</v>
      </c>
      <c r="E23" s="34">
        <v>3</v>
      </c>
      <c r="F23" s="34">
        <v>2.5</v>
      </c>
      <c r="G23" s="35"/>
      <c r="H23" s="36">
        <v>1180</v>
      </c>
      <c r="I23" s="35" t="s">
        <v>2</v>
      </c>
      <c r="J23" s="35" t="s">
        <v>30</v>
      </c>
    </row>
    <row r="24" spans="1:10">
      <c r="A24" s="18">
        <v>15</v>
      </c>
      <c r="B24" s="105" t="s">
        <v>32</v>
      </c>
      <c r="C24" s="106"/>
      <c r="D24" s="33" t="s">
        <v>39</v>
      </c>
      <c r="E24" s="34">
        <v>3</v>
      </c>
      <c r="F24" s="34">
        <v>2</v>
      </c>
      <c r="G24" s="35" t="s">
        <v>41</v>
      </c>
      <c r="H24" s="36">
        <v>1238</v>
      </c>
      <c r="I24" s="35" t="s">
        <v>3</v>
      </c>
      <c r="J24" s="37" t="s">
        <v>26</v>
      </c>
    </row>
    <row r="25" spans="1:10">
      <c r="A25" s="18">
        <v>16</v>
      </c>
      <c r="B25" s="116"/>
      <c r="C25" s="116"/>
      <c r="D25" s="26"/>
      <c r="E25" s="19"/>
      <c r="F25" s="19"/>
      <c r="G25" s="29"/>
      <c r="H25" s="20"/>
      <c r="I25" s="29"/>
      <c r="J25" s="30"/>
    </row>
    <row r="26" spans="1:10">
      <c r="A26" s="18">
        <v>17</v>
      </c>
      <c r="B26" s="116"/>
      <c r="C26" s="116"/>
      <c r="D26" s="26"/>
      <c r="E26" s="19"/>
      <c r="F26" s="19"/>
      <c r="G26" s="29"/>
      <c r="H26" s="20"/>
      <c r="I26" s="29"/>
      <c r="J26" s="30"/>
    </row>
    <row r="27" spans="1:10">
      <c r="A27" s="18">
        <v>18</v>
      </c>
      <c r="B27" s="116"/>
      <c r="C27" s="116"/>
      <c r="D27" s="26"/>
      <c r="E27" s="19"/>
      <c r="F27" s="19"/>
      <c r="G27" s="29"/>
      <c r="H27" s="20"/>
      <c r="I27" s="29"/>
      <c r="J27" s="30"/>
    </row>
    <row r="28" spans="1:10">
      <c r="A28" s="18">
        <v>19</v>
      </c>
      <c r="B28" s="116"/>
      <c r="C28" s="116"/>
      <c r="D28" s="26"/>
      <c r="E28" s="19"/>
      <c r="F28" s="19"/>
      <c r="G28" s="29"/>
      <c r="H28" s="20"/>
      <c r="I28" s="29"/>
      <c r="J28" s="30"/>
    </row>
    <row r="29" spans="1:10">
      <c r="A29" s="18">
        <v>20</v>
      </c>
      <c r="B29" s="116"/>
      <c r="C29" s="116"/>
      <c r="D29" s="26"/>
      <c r="E29" s="19"/>
      <c r="F29" s="19"/>
      <c r="G29" s="29"/>
      <c r="H29" s="20"/>
      <c r="I29" s="29"/>
      <c r="J29" s="30"/>
    </row>
    <row r="30" spans="1:10">
      <c r="A30" s="18">
        <v>21</v>
      </c>
      <c r="B30" s="116"/>
      <c r="C30" s="116"/>
      <c r="D30" s="26"/>
      <c r="E30" s="19"/>
      <c r="F30" s="19"/>
      <c r="G30" s="29"/>
      <c r="H30" s="20"/>
      <c r="I30" s="29"/>
      <c r="J30" s="30"/>
    </row>
    <row r="31" spans="1:10">
      <c r="A31" s="18">
        <v>22</v>
      </c>
      <c r="B31" s="116"/>
      <c r="C31" s="116"/>
      <c r="D31" s="26"/>
      <c r="E31" s="19"/>
      <c r="F31" s="19"/>
      <c r="G31" s="29"/>
      <c r="H31" s="20"/>
      <c r="I31" s="29"/>
      <c r="J31" s="30"/>
    </row>
    <row r="32" spans="1:10">
      <c r="A32" s="18">
        <v>23</v>
      </c>
      <c r="B32" s="116"/>
      <c r="C32" s="116"/>
      <c r="D32" s="26"/>
      <c r="E32" s="19"/>
      <c r="F32" s="19"/>
      <c r="G32" s="29"/>
      <c r="H32" s="20"/>
      <c r="I32" s="29"/>
      <c r="J32" s="30"/>
    </row>
    <row r="33" spans="1:10">
      <c r="A33" s="18">
        <v>24</v>
      </c>
      <c r="B33" s="116"/>
      <c r="C33" s="116"/>
      <c r="D33" s="26"/>
      <c r="E33" s="19"/>
      <c r="F33" s="19"/>
      <c r="G33" s="29"/>
      <c r="H33" s="20"/>
      <c r="I33" s="29"/>
      <c r="J33" s="30"/>
    </row>
    <row r="34" spans="1:10">
      <c r="A34" s="18">
        <v>25</v>
      </c>
      <c r="B34" s="116"/>
      <c r="C34" s="116"/>
      <c r="D34" s="26"/>
      <c r="E34" s="19"/>
      <c r="F34" s="19"/>
      <c r="G34" s="29"/>
      <c r="H34" s="20"/>
      <c r="I34" s="29"/>
      <c r="J34" s="30"/>
    </row>
    <row r="35" spans="1:10" ht="15.75">
      <c r="C35" s="10"/>
      <c r="D35" s="10"/>
      <c r="E35" s="10"/>
      <c r="F35" s="10"/>
      <c r="G35" s="10"/>
      <c r="H35" s="15"/>
      <c r="I35" s="10"/>
      <c r="J35" s="10"/>
    </row>
    <row r="36" spans="1:10" ht="15.75" customHeight="1" thickBot="1">
      <c r="A36" s="115" t="s">
        <v>16</v>
      </c>
      <c r="B36" s="115"/>
      <c r="C36" s="115"/>
      <c r="D36" s="115"/>
      <c r="E36" s="115"/>
      <c r="F36" s="115"/>
      <c r="G36" s="115"/>
      <c r="H36" s="115"/>
      <c r="I36" s="115"/>
      <c r="J36" s="115"/>
    </row>
    <row r="37" spans="1:10">
      <c r="A37" s="7"/>
      <c r="B37" s="110" t="s">
        <v>23</v>
      </c>
      <c r="C37" s="111"/>
      <c r="D37" s="7" t="s">
        <v>17</v>
      </c>
      <c r="E37" s="7" t="s">
        <v>7</v>
      </c>
      <c r="F37" s="7" t="s">
        <v>11</v>
      </c>
      <c r="G37" s="8" t="s">
        <v>21</v>
      </c>
      <c r="H37" s="7" t="s">
        <v>22</v>
      </c>
      <c r="I37" s="8" t="s">
        <v>2</v>
      </c>
      <c r="J37" s="9" t="s">
        <v>3</v>
      </c>
    </row>
    <row r="38" spans="1:10">
      <c r="A38" s="18">
        <v>1</v>
      </c>
      <c r="B38" s="117" t="s">
        <v>40</v>
      </c>
      <c r="C38" s="117"/>
      <c r="D38" s="21">
        <f>IF(E38="","",COUNTIFS(E$10:E$34,E38,F$10:F$34,F38))</f>
        <v>2</v>
      </c>
      <c r="E38" s="19">
        <v>3</v>
      </c>
      <c r="F38" s="19">
        <v>2</v>
      </c>
      <c r="G38" s="25">
        <f>IF(E38="","",COUNTIFS(E$10:E$34,E38,F$10:F$34,F38,G$10:G$34,"Y"))</f>
        <v>2</v>
      </c>
      <c r="H38" s="24">
        <f>IF(E38="","",SUMIFS($H$10:$H$34,E$10:E$34,E38,F$10:F$34,F38))</f>
        <v>2476</v>
      </c>
      <c r="I38" s="32">
        <f>IF(E38="","",SUMIFS($H$10:$H$34,$E$10:$E$34,$E38,$F$10:$F$34,$F38,$I$10:$I$34,"HOME")/$H$48)</f>
        <v>7.1247697974217317E-2</v>
      </c>
      <c r="J38" s="32">
        <f>IF(E38="","",SUMIFS($H$10:$H$34,$E$10:$E$34,$E38,$F$10:$F$34,$F38,$I$10:$I$34,"NHTF")/$H$48)</f>
        <v>7.1247697974217317E-2</v>
      </c>
    </row>
    <row r="39" spans="1:10">
      <c r="A39" s="18">
        <v>2</v>
      </c>
      <c r="B39" s="117" t="s">
        <v>42</v>
      </c>
      <c r="C39" s="117"/>
      <c r="D39" s="21">
        <f t="shared" ref="D39:D47" si="0">IF(E39="","",COUNTIFS(E$10:E$34,E39,F$10:F$34,F39))</f>
        <v>11</v>
      </c>
      <c r="E39" s="19">
        <v>3</v>
      </c>
      <c r="F39" s="19">
        <v>2.5</v>
      </c>
      <c r="G39" s="25">
        <f t="shared" ref="G39:G47" si="1">IF(E39="","",COUNTIFS(E$10:E$34,E39,F$10:F$34,F39,G$10:G$34,"Y"))</f>
        <v>0</v>
      </c>
      <c r="H39" s="24">
        <f t="shared" ref="H39:H47" si="2">IF(E39="","",SUMIFS($H$10:$H$34,E$10:E$34,E39,F$10:F$34,F39))</f>
        <v>12980</v>
      </c>
      <c r="I39" s="32">
        <f t="shared" ref="I39:I47" si="3">IF(E39="","",SUMIFS($H$10:$H$34,$E$10:$E$34,$E39,$F$10:$F$34,$F39,$I$10:$I$34,"HOME")/$H$48)</f>
        <v>0.54327808471454875</v>
      </c>
      <c r="J39" s="32">
        <f t="shared" ref="J39:J47" si="4">IF(E39="","",SUMIFS($H$10:$H$34,$E$10:$E$34,$E39,$F$10:$F$34,$F39,$I$10:$I$34,"NHTF")/$H$48)</f>
        <v>0.13581952117863719</v>
      </c>
    </row>
    <row r="40" spans="1:10">
      <c r="A40" s="18">
        <v>3</v>
      </c>
      <c r="B40" s="117" t="s">
        <v>43</v>
      </c>
      <c r="C40" s="117"/>
      <c r="D40" s="21">
        <f t="shared" si="0"/>
        <v>2</v>
      </c>
      <c r="E40" s="19">
        <v>2</v>
      </c>
      <c r="F40" s="19">
        <v>1.5</v>
      </c>
      <c r="G40" s="25">
        <f t="shared" si="1"/>
        <v>0</v>
      </c>
      <c r="H40" s="24">
        <f t="shared" si="2"/>
        <v>1920</v>
      </c>
      <c r="I40" s="32">
        <f t="shared" si="3"/>
        <v>5.5248618784530384E-2</v>
      </c>
      <c r="J40" s="32">
        <f t="shared" si="4"/>
        <v>5.5248618784530384E-2</v>
      </c>
    </row>
    <row r="41" spans="1:10">
      <c r="A41" s="18">
        <v>4</v>
      </c>
      <c r="B41" s="117"/>
      <c r="C41" s="117"/>
      <c r="D41" s="21" t="str">
        <f t="shared" si="0"/>
        <v/>
      </c>
      <c r="E41" s="19"/>
      <c r="F41" s="19"/>
      <c r="G41" s="25" t="str">
        <f t="shared" si="1"/>
        <v/>
      </c>
      <c r="H41" s="24" t="str">
        <f t="shared" si="2"/>
        <v/>
      </c>
      <c r="I41" s="32" t="str">
        <f t="shared" si="3"/>
        <v/>
      </c>
      <c r="J41" s="32" t="str">
        <f t="shared" si="4"/>
        <v/>
      </c>
    </row>
    <row r="42" spans="1:10">
      <c r="A42" s="18">
        <v>5</v>
      </c>
      <c r="B42" s="117"/>
      <c r="C42" s="117"/>
      <c r="D42" s="21" t="str">
        <f t="shared" si="0"/>
        <v/>
      </c>
      <c r="E42" s="19"/>
      <c r="F42" s="19"/>
      <c r="G42" s="25" t="str">
        <f t="shared" si="1"/>
        <v/>
      </c>
      <c r="H42" s="24" t="str">
        <f t="shared" si="2"/>
        <v/>
      </c>
      <c r="I42" s="32" t="str">
        <f t="shared" si="3"/>
        <v/>
      </c>
      <c r="J42" s="32" t="str">
        <f t="shared" si="4"/>
        <v/>
      </c>
    </row>
    <row r="43" spans="1:10">
      <c r="A43" s="18">
        <v>6</v>
      </c>
      <c r="B43" s="117"/>
      <c r="C43" s="117"/>
      <c r="D43" s="21" t="str">
        <f t="shared" si="0"/>
        <v/>
      </c>
      <c r="E43" s="19"/>
      <c r="F43" s="19"/>
      <c r="G43" s="25" t="str">
        <f t="shared" si="1"/>
        <v/>
      </c>
      <c r="H43" s="24" t="str">
        <f t="shared" si="2"/>
        <v/>
      </c>
      <c r="I43" s="32" t="str">
        <f t="shared" si="3"/>
        <v/>
      </c>
      <c r="J43" s="32" t="str">
        <f t="shared" si="4"/>
        <v/>
      </c>
    </row>
    <row r="44" spans="1:10">
      <c r="A44" s="18">
        <v>7</v>
      </c>
      <c r="B44" s="117"/>
      <c r="C44" s="117"/>
      <c r="D44" s="21" t="str">
        <f t="shared" si="0"/>
        <v/>
      </c>
      <c r="E44" s="19"/>
      <c r="F44" s="19"/>
      <c r="G44" s="25" t="str">
        <f t="shared" si="1"/>
        <v/>
      </c>
      <c r="H44" s="24" t="str">
        <f t="shared" si="2"/>
        <v/>
      </c>
      <c r="I44" s="32" t="str">
        <f t="shared" si="3"/>
        <v/>
      </c>
      <c r="J44" s="32" t="str">
        <f t="shared" si="4"/>
        <v/>
      </c>
    </row>
    <row r="45" spans="1:10">
      <c r="A45" s="18">
        <v>8</v>
      </c>
      <c r="B45" s="117"/>
      <c r="C45" s="117"/>
      <c r="D45" s="21" t="str">
        <f t="shared" si="0"/>
        <v/>
      </c>
      <c r="E45" s="19"/>
      <c r="F45" s="19"/>
      <c r="G45" s="25" t="str">
        <f t="shared" si="1"/>
        <v/>
      </c>
      <c r="H45" s="24" t="str">
        <f t="shared" si="2"/>
        <v/>
      </c>
      <c r="I45" s="32" t="str">
        <f t="shared" si="3"/>
        <v/>
      </c>
      <c r="J45" s="32" t="str">
        <f t="shared" si="4"/>
        <v/>
      </c>
    </row>
    <row r="46" spans="1:10">
      <c r="A46" s="18">
        <v>9</v>
      </c>
      <c r="B46" s="117"/>
      <c r="C46" s="117"/>
      <c r="D46" s="21" t="str">
        <f t="shared" si="0"/>
        <v/>
      </c>
      <c r="E46" s="19"/>
      <c r="F46" s="19"/>
      <c r="G46" s="25" t="str">
        <f t="shared" si="1"/>
        <v/>
      </c>
      <c r="H46" s="24" t="str">
        <f t="shared" si="2"/>
        <v/>
      </c>
      <c r="I46" s="32" t="str">
        <f t="shared" si="3"/>
        <v/>
      </c>
      <c r="J46" s="32" t="str">
        <f t="shared" si="4"/>
        <v/>
      </c>
    </row>
    <row r="47" spans="1:10">
      <c r="A47" s="18">
        <v>10</v>
      </c>
      <c r="B47" s="117"/>
      <c r="C47" s="117"/>
      <c r="D47" s="21" t="str">
        <f t="shared" si="0"/>
        <v/>
      </c>
      <c r="E47" s="19"/>
      <c r="F47" s="19"/>
      <c r="G47" s="25" t="str">
        <f t="shared" si="1"/>
        <v/>
      </c>
      <c r="H47" s="24" t="str">
        <f t="shared" si="2"/>
        <v/>
      </c>
      <c r="I47" s="32" t="str">
        <f t="shared" si="3"/>
        <v/>
      </c>
      <c r="J47" s="32" t="str">
        <f t="shared" si="4"/>
        <v/>
      </c>
    </row>
    <row r="48" spans="1:10">
      <c r="C48" s="11" t="s">
        <v>18</v>
      </c>
      <c r="D48" s="16">
        <f>SUM(D38:D47)</f>
        <v>15</v>
      </c>
      <c r="E48" s="4"/>
      <c r="F48" s="4"/>
      <c r="G48" s="4"/>
      <c r="H48" s="31">
        <f>SUM(H38:H47)</f>
        <v>17376</v>
      </c>
      <c r="I48" s="27">
        <f>SUM(I38:I47)</f>
        <v>0.66977440147329637</v>
      </c>
      <c r="J48" s="27">
        <f>SUM(J38:J47)</f>
        <v>0.26231583793738489</v>
      </c>
    </row>
    <row r="50" spans="10:10" ht="23.25">
      <c r="J50" s="39" t="s">
        <v>51</v>
      </c>
    </row>
    <row r="51" spans="10:10">
      <c r="J51" s="38"/>
    </row>
  </sheetData>
  <sheetProtection selectLockedCells="1"/>
  <mergeCells count="51">
    <mergeCell ref="B46:C46"/>
    <mergeCell ref="B47:C47"/>
    <mergeCell ref="A6:B6"/>
    <mergeCell ref="B41:C41"/>
    <mergeCell ref="B42:C42"/>
    <mergeCell ref="B43:C43"/>
    <mergeCell ref="B44:C44"/>
    <mergeCell ref="B45:C45"/>
    <mergeCell ref="B37:C37"/>
    <mergeCell ref="A36:J36"/>
    <mergeCell ref="B38:C38"/>
    <mergeCell ref="B39:C39"/>
    <mergeCell ref="B40:C40"/>
    <mergeCell ref="B32:C32"/>
    <mergeCell ref="B33:C33"/>
    <mergeCell ref="B34:C3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27:C27"/>
    <mergeCell ref="B11:C11"/>
    <mergeCell ref="I1:J1"/>
    <mergeCell ref="H3:I3"/>
    <mergeCell ref="H4:I4"/>
    <mergeCell ref="H5:I5"/>
    <mergeCell ref="B9:C9"/>
    <mergeCell ref="A2:B2"/>
    <mergeCell ref="A3:B3"/>
    <mergeCell ref="A4:B4"/>
    <mergeCell ref="A5:B5"/>
    <mergeCell ref="C3:F3"/>
    <mergeCell ref="C4:F4"/>
    <mergeCell ref="C5:F5"/>
    <mergeCell ref="A8:J8"/>
    <mergeCell ref="B10:C10"/>
  </mergeCells>
  <dataValidations count="2">
    <dataValidation type="list" allowBlank="1" showInputMessage="1" showErrorMessage="1" sqref="I10:I34" xr:uid="{00000000-0002-0000-0000-000000000000}">
      <formula1>$G$3:$G$6</formula1>
    </dataValidation>
    <dataValidation type="list" allowBlank="1" showInputMessage="1" showErrorMessage="1" sqref="G10:G24" xr:uid="{00000000-0002-0000-0000-000001000000}">
      <formula1>$E$6:$E$7</formula1>
    </dataValidation>
  </dataValidations>
  <pageMargins left="0.45" right="0.45" top="0.5" bottom="0.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78"/>
  <sheetViews>
    <sheetView tabSelected="1" zoomScaleNormal="100" workbookViewId="0">
      <selection activeCell="C3" sqref="C3:F3"/>
    </sheetView>
  </sheetViews>
  <sheetFormatPr defaultColWidth="9.140625" defaultRowHeight="15"/>
  <cols>
    <col min="1" max="1" width="3" style="2" bestFit="1" customWidth="1"/>
    <col min="2" max="2" width="18.140625" style="2" customWidth="1"/>
    <col min="3" max="3" width="10.7109375" style="2" bestFit="1" customWidth="1"/>
    <col min="4" max="4" width="8.28515625" style="2" bestFit="1" customWidth="1"/>
    <col min="5" max="5" width="7.7109375" style="2" customWidth="1"/>
    <col min="6" max="6" width="4.85546875" style="2" customWidth="1"/>
    <col min="7" max="8" width="6.42578125" style="2" bestFit="1" customWidth="1"/>
    <col min="9" max="9" width="8.5703125" style="14" customWidth="1"/>
    <col min="10" max="10" width="8.85546875" style="2" customWidth="1"/>
    <col min="11" max="11" width="9.85546875" style="2" customWidth="1"/>
    <col min="12" max="12" width="8.5703125" style="2" customWidth="1"/>
    <col min="13" max="13" width="9.28515625" style="2" bestFit="1" customWidth="1"/>
    <col min="14" max="14" width="6.28515625" style="2" customWidth="1"/>
    <col min="15" max="15" width="4.5703125" style="2" customWidth="1"/>
    <col min="16" max="16" width="6.42578125" style="2" customWidth="1"/>
    <col min="17" max="17" width="24.85546875" style="2" customWidth="1"/>
    <col min="18" max="18" width="4.5703125" style="2" customWidth="1"/>
    <col min="19" max="21" width="9.140625" style="2"/>
    <col min="22" max="22" width="10.7109375" style="2" bestFit="1" customWidth="1"/>
    <col min="23" max="23" width="25.140625" style="2" bestFit="1" customWidth="1"/>
    <col min="24" max="30" width="9.140625" style="2"/>
    <col min="31" max="31" width="15.42578125" style="2" customWidth="1"/>
    <col min="32" max="32" width="26.7109375" style="2" customWidth="1"/>
    <col min="33" max="16384" width="9.140625" style="2"/>
  </cols>
  <sheetData>
    <row r="1" spans="1:35" ht="26.25" customHeight="1">
      <c r="A1" s="141" t="s">
        <v>1</v>
      </c>
      <c r="B1" s="141"/>
      <c r="C1" s="141"/>
      <c r="D1" s="141"/>
      <c r="E1" s="141"/>
      <c r="F1" s="142" t="s">
        <v>70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57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5" s="4" customFormat="1">
      <c r="A2" s="143"/>
      <c r="B2" s="143"/>
      <c r="C2" s="40"/>
      <c r="D2" s="41"/>
      <c r="E2" s="41"/>
      <c r="F2" s="42"/>
      <c r="G2" s="41"/>
      <c r="H2" s="153" t="s">
        <v>5</v>
      </c>
      <c r="I2" s="153"/>
      <c r="J2" s="153"/>
      <c r="K2" s="155" t="s">
        <v>54</v>
      </c>
      <c r="L2" s="155"/>
      <c r="M2" s="42" t="s">
        <v>55</v>
      </c>
      <c r="N2" s="41" t="s">
        <v>17</v>
      </c>
      <c r="O2" s="54" t="s">
        <v>66</v>
      </c>
      <c r="P2" s="54" t="s">
        <v>67</v>
      </c>
      <c r="Q2" s="67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5">
      <c r="A3" s="146" t="s">
        <v>12</v>
      </c>
      <c r="B3" s="146"/>
      <c r="C3" s="147"/>
      <c r="D3" s="148"/>
      <c r="E3" s="148"/>
      <c r="F3" s="149"/>
      <c r="G3" s="43" t="s">
        <v>2</v>
      </c>
      <c r="H3" s="126"/>
      <c r="I3" s="154"/>
      <c r="J3" s="127"/>
      <c r="K3" s="144"/>
      <c r="L3" s="145"/>
      <c r="M3" s="87" t="str">
        <f>IF(K3="","",K3/$K$8)</f>
        <v/>
      </c>
      <c r="N3" s="88">
        <f t="shared" ref="N3:N6" si="0">COUNTIF(J$13:J$37,G3)+COUNTIFS(J$43:J$67,G3)</f>
        <v>0</v>
      </c>
      <c r="O3" s="88">
        <f>COUNTIFS(J$13:J$37,G3,L$13:L$37,"NC")</f>
        <v>0</v>
      </c>
      <c r="P3" s="89">
        <f>COUNTIFS(J$13:J$37,G3,L$13:L$37,"Rehab")</f>
        <v>0</v>
      </c>
      <c r="Q3" s="69"/>
      <c r="R3" s="52"/>
      <c r="S3" s="83"/>
      <c r="T3" s="84"/>
      <c r="U3" s="84"/>
      <c r="V3" s="84"/>
      <c r="W3" s="84"/>
      <c r="X3" s="84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5">
      <c r="A4" s="146" t="s">
        <v>13</v>
      </c>
      <c r="B4" s="146"/>
      <c r="C4" s="150"/>
      <c r="D4" s="151"/>
      <c r="E4" s="151"/>
      <c r="F4" s="152"/>
      <c r="G4" s="43" t="s">
        <v>3</v>
      </c>
      <c r="H4" s="126"/>
      <c r="I4" s="154"/>
      <c r="J4" s="127"/>
      <c r="K4" s="144"/>
      <c r="L4" s="145"/>
      <c r="M4" s="87" t="str">
        <f>IF(K4="","",K4/$K$8)</f>
        <v/>
      </c>
      <c r="N4" s="88">
        <f t="shared" si="0"/>
        <v>0</v>
      </c>
      <c r="O4" s="88">
        <f t="shared" ref="O4:O5" si="1">COUNTIFS(J$13:J$37,G4,L$13:L$37,"NC")</f>
        <v>0</v>
      </c>
      <c r="P4" s="89">
        <f t="shared" ref="P4:P5" si="2">COUNTIFS(J$13:J$37,G4,L$13:L$37,"Rehab")</f>
        <v>0</v>
      </c>
      <c r="Q4" s="68"/>
      <c r="R4" s="52"/>
      <c r="S4" s="84"/>
      <c r="T4" s="84"/>
      <c r="U4" s="84"/>
      <c r="V4" s="84"/>
      <c r="W4" s="84"/>
      <c r="X4" s="84"/>
      <c r="Y4" s="52"/>
      <c r="AA4" s="53"/>
      <c r="AB4" s="53"/>
      <c r="AC4" s="53"/>
      <c r="AD4" s="53"/>
      <c r="AE4" s="53"/>
      <c r="AF4" s="53"/>
      <c r="AG4" s="53"/>
      <c r="AH4" s="53"/>
      <c r="AI4" s="53"/>
    </row>
    <row r="5" spans="1:35">
      <c r="A5" s="146" t="s">
        <v>14</v>
      </c>
      <c r="B5" s="146"/>
      <c r="C5" s="147"/>
      <c r="D5" s="148"/>
      <c r="E5" s="148"/>
      <c r="F5" s="149"/>
      <c r="G5" s="43" t="s">
        <v>4</v>
      </c>
      <c r="H5" s="126"/>
      <c r="I5" s="154"/>
      <c r="J5" s="127"/>
      <c r="K5" s="144"/>
      <c r="L5" s="145"/>
      <c r="M5" s="87" t="str">
        <f>IF(K5="","",K5/$K$8)</f>
        <v/>
      </c>
      <c r="N5" s="88">
        <f t="shared" si="0"/>
        <v>0</v>
      </c>
      <c r="O5" s="88">
        <f t="shared" si="1"/>
        <v>0</v>
      </c>
      <c r="P5" s="89">
        <f t="shared" si="2"/>
        <v>0</v>
      </c>
      <c r="Q5" s="68"/>
      <c r="R5" s="52"/>
      <c r="S5" s="84"/>
      <c r="T5" s="84"/>
      <c r="U5" s="84"/>
      <c r="V5" s="84"/>
      <c r="W5" s="84"/>
      <c r="X5" s="84"/>
      <c r="Y5" s="52"/>
      <c r="AA5" s="53"/>
      <c r="AB5" s="53"/>
      <c r="AC5" s="53"/>
      <c r="AD5" s="53"/>
      <c r="AE5" s="53"/>
      <c r="AF5" s="53"/>
      <c r="AG5" s="53"/>
      <c r="AH5" s="53" t="s">
        <v>2</v>
      </c>
      <c r="AI5" s="53"/>
    </row>
    <row r="6" spans="1:35">
      <c r="A6" s="146" t="s">
        <v>53</v>
      </c>
      <c r="B6" s="146"/>
      <c r="C6" s="156"/>
      <c r="D6" s="148"/>
      <c r="E6" s="148"/>
      <c r="F6" s="149"/>
      <c r="G6" s="64" t="s">
        <v>73</v>
      </c>
      <c r="H6" s="126"/>
      <c r="I6" s="154"/>
      <c r="J6" s="127"/>
      <c r="K6" s="144"/>
      <c r="L6" s="145"/>
      <c r="M6" s="87" t="str">
        <f t="shared" ref="M6:M7" si="3">IF(K6="","",K6/$K$8)</f>
        <v/>
      </c>
      <c r="N6" s="88">
        <f t="shared" si="0"/>
        <v>0</v>
      </c>
      <c r="O6" s="88">
        <f t="shared" ref="O6:O7" si="4">COUNTIFS(J$13:J$37,G6,L$13:L$37,"NC")</f>
        <v>0</v>
      </c>
      <c r="P6" s="89">
        <f t="shared" ref="P6:P7" si="5">COUNTIFS(J$13:J$37,G6,L$13:L$37,"Rehab")</f>
        <v>0</v>
      </c>
      <c r="Q6" s="68"/>
      <c r="R6" s="52"/>
      <c r="S6" s="84"/>
      <c r="T6" s="84"/>
      <c r="U6" s="84"/>
      <c r="V6" s="84"/>
      <c r="W6" s="84"/>
      <c r="X6" s="84"/>
      <c r="Y6" s="52"/>
      <c r="AA6" s="53"/>
      <c r="AB6" s="53" t="s">
        <v>66</v>
      </c>
      <c r="AC6" s="80" t="s">
        <v>57</v>
      </c>
      <c r="AD6" s="53" t="s">
        <v>59</v>
      </c>
      <c r="AE6" s="85">
        <v>0.3</v>
      </c>
      <c r="AF6" s="53"/>
      <c r="AG6" s="53"/>
      <c r="AH6" s="53" t="s">
        <v>3</v>
      </c>
      <c r="AI6" s="53"/>
    </row>
    <row r="7" spans="1:35">
      <c r="A7" s="146" t="s">
        <v>56</v>
      </c>
      <c r="B7" s="146"/>
      <c r="C7" s="163"/>
      <c r="D7" s="164"/>
      <c r="E7" s="99"/>
      <c r="F7" s="99"/>
      <c r="G7" s="65" t="s">
        <v>74</v>
      </c>
      <c r="H7" s="126"/>
      <c r="I7" s="154"/>
      <c r="J7" s="127"/>
      <c r="K7" s="144"/>
      <c r="L7" s="145"/>
      <c r="M7" s="87" t="str">
        <f t="shared" si="3"/>
        <v/>
      </c>
      <c r="N7" s="88">
        <f>COUNTIF(J$13:J$37,G7)+COUNTIFS(J$43:J$67,G7)</f>
        <v>0</v>
      </c>
      <c r="O7" s="88">
        <f t="shared" si="4"/>
        <v>0</v>
      </c>
      <c r="P7" s="89">
        <f t="shared" si="5"/>
        <v>0</v>
      </c>
      <c r="Q7" s="68"/>
      <c r="R7" s="52"/>
      <c r="S7" s="84"/>
      <c r="T7" s="84"/>
      <c r="U7" s="84"/>
      <c r="V7" s="84"/>
      <c r="W7" s="84"/>
      <c r="X7" s="84"/>
      <c r="Y7" s="52"/>
      <c r="AA7" s="53"/>
      <c r="AB7" s="53" t="s">
        <v>67</v>
      </c>
      <c r="AC7" s="80" t="s">
        <v>58</v>
      </c>
      <c r="AD7" s="53" t="s">
        <v>60</v>
      </c>
      <c r="AE7" s="85">
        <v>0.5</v>
      </c>
      <c r="AF7" s="53"/>
      <c r="AG7" s="53"/>
      <c r="AH7" s="53" t="s">
        <v>4</v>
      </c>
      <c r="AI7" s="53"/>
    </row>
    <row r="8" spans="1:35">
      <c r="A8" s="58"/>
      <c r="B8" s="58"/>
      <c r="C8" s="66"/>
      <c r="D8" s="173"/>
      <c r="J8" s="78" t="s">
        <v>78</v>
      </c>
      <c r="K8" s="120">
        <f>SUM(K3:K7)</f>
        <v>0</v>
      </c>
      <c r="L8" s="120"/>
      <c r="M8" s="45">
        <f>SUM(M3:M7)</f>
        <v>0</v>
      </c>
      <c r="N8" s="90">
        <f>SUM(N3:N7)</f>
        <v>0</v>
      </c>
      <c r="O8" s="46"/>
      <c r="R8" s="52"/>
      <c r="S8" s="84"/>
      <c r="T8" s="84"/>
      <c r="U8" s="84"/>
      <c r="V8" s="84"/>
      <c r="W8" s="84"/>
      <c r="X8" s="84"/>
      <c r="Y8" s="52"/>
      <c r="AA8" s="53"/>
      <c r="AB8" s="53"/>
      <c r="AC8" s="80"/>
      <c r="AD8" s="53"/>
      <c r="AE8" s="82" t="s">
        <v>64</v>
      </c>
      <c r="AF8" s="81">
        <v>0.5</v>
      </c>
      <c r="AG8" s="53"/>
      <c r="AH8" s="53" t="s">
        <v>73</v>
      </c>
      <c r="AI8" s="53"/>
    </row>
    <row r="9" spans="1:35">
      <c r="A9" s="47"/>
      <c r="B9" s="157" t="s">
        <v>71</v>
      </c>
      <c r="C9" s="157"/>
      <c r="D9" s="157"/>
      <c r="E9" s="94" t="str">
        <f>IF(N8=0,"",ROUNDUP(N8*0.05,0))</f>
        <v/>
      </c>
      <c r="G9" s="99" t="s">
        <v>80</v>
      </c>
      <c r="J9" s="93" t="str">
        <f>IF(N8=0,"",(COUNTIF(H13:H37,"M")+COUNTIF(H43:H67,"M")))</f>
        <v/>
      </c>
      <c r="K9" s="118" t="str">
        <f>IF(N8=0,"",IF(J9&lt;E9,"Required Units Unmet",""))</f>
        <v/>
      </c>
      <c r="L9" s="118"/>
      <c r="M9" s="165" t="s">
        <v>63</v>
      </c>
      <c r="N9" s="165"/>
      <c r="O9" s="165"/>
      <c r="P9" s="91">
        <f>COUNTIFS(J:J,G3,K:K,"HOME Low")</f>
        <v>0</v>
      </c>
      <c r="R9" s="52"/>
      <c r="S9" s="84"/>
      <c r="T9" s="84"/>
      <c r="U9" s="84"/>
      <c r="V9" s="84"/>
      <c r="W9" s="84"/>
      <c r="X9" s="84"/>
      <c r="Y9" s="52"/>
      <c r="AA9" s="53"/>
      <c r="AB9" s="53"/>
      <c r="AC9" s="53"/>
      <c r="AD9" s="53"/>
      <c r="AE9" s="82" t="s">
        <v>65</v>
      </c>
      <c r="AF9" s="53" t="s">
        <v>61</v>
      </c>
      <c r="AG9" s="53"/>
      <c r="AH9" s="53" t="s">
        <v>74</v>
      </c>
      <c r="AI9" s="53"/>
    </row>
    <row r="10" spans="1:35">
      <c r="A10" s="60"/>
      <c r="B10" s="157" t="s">
        <v>72</v>
      </c>
      <c r="C10" s="157"/>
      <c r="D10" s="157"/>
      <c r="E10" s="94" t="str">
        <f>IF(N8=0,"",ROUNDUP(N8*0.02,0))</f>
        <v/>
      </c>
      <c r="G10" s="99" t="s">
        <v>81</v>
      </c>
      <c r="J10" s="93" t="str">
        <f>IF(N8=0,"",(COUNTIF(H13:H37,"S")+COUNTIF(H43:H67,"S")))</f>
        <v/>
      </c>
      <c r="K10" s="118" t="str">
        <f>IF(N8=0,"",IF(J10&lt;E10,"Required Units Unmet",""))</f>
        <v/>
      </c>
      <c r="L10" s="118"/>
      <c r="M10" s="165" t="s">
        <v>62</v>
      </c>
      <c r="N10" s="165"/>
      <c r="O10" s="165"/>
      <c r="P10" s="92">
        <f>COUNTIFS(J:J,G3,K:K,"HOME High")</f>
        <v>0</v>
      </c>
      <c r="Q10" s="60"/>
      <c r="R10" s="52"/>
      <c r="S10" s="84"/>
      <c r="T10" s="84"/>
      <c r="U10" s="84"/>
      <c r="V10" s="84"/>
      <c r="W10" s="84"/>
      <c r="X10" s="84"/>
      <c r="Y10" s="52"/>
      <c r="AA10" s="53"/>
      <c r="AB10" s="53"/>
      <c r="AC10" s="53"/>
      <c r="AD10" s="53"/>
      <c r="AE10" s="85">
        <v>0.6</v>
      </c>
      <c r="AF10" s="53"/>
      <c r="AG10" s="53"/>
      <c r="AH10" s="53"/>
      <c r="AI10" s="53"/>
    </row>
    <row r="11" spans="1:35" ht="15.75" thickBot="1">
      <c r="A11" s="137" t="s">
        <v>15</v>
      </c>
      <c r="B11" s="137"/>
      <c r="C11" s="137"/>
      <c r="D11" s="59"/>
      <c r="E11" s="59"/>
      <c r="F11" s="72"/>
      <c r="G11" s="72"/>
      <c r="H11" s="72"/>
      <c r="I11" s="72"/>
      <c r="J11" s="73"/>
      <c r="K11" s="74"/>
      <c r="L11" s="74"/>
      <c r="M11" s="74"/>
      <c r="N11" s="46"/>
      <c r="O11" s="60"/>
      <c r="P11" s="60"/>
      <c r="Q11" s="170"/>
      <c r="R11" s="171"/>
      <c r="S11" s="172"/>
      <c r="T11" s="84"/>
      <c r="U11" s="84"/>
      <c r="V11" s="84"/>
      <c r="W11" s="84"/>
      <c r="X11" s="84"/>
      <c r="Y11" s="52"/>
      <c r="AA11" s="53"/>
      <c r="AB11" s="53"/>
      <c r="AC11" s="53"/>
      <c r="AD11" s="53"/>
      <c r="AE11" s="85">
        <v>0.8</v>
      </c>
      <c r="AF11" s="53"/>
      <c r="AG11" s="53"/>
      <c r="AH11" s="53"/>
      <c r="AI11" s="53"/>
    </row>
    <row r="12" spans="1:35" ht="15.75" thickBot="1">
      <c r="A12" s="71"/>
      <c r="B12" s="159" t="s">
        <v>68</v>
      </c>
      <c r="C12" s="160"/>
      <c r="D12" s="71" t="s">
        <v>52</v>
      </c>
      <c r="E12" s="71" t="s">
        <v>0</v>
      </c>
      <c r="F12" s="71" t="s">
        <v>7</v>
      </c>
      <c r="G12" s="71" t="s">
        <v>11</v>
      </c>
      <c r="H12" s="71">
        <v>504</v>
      </c>
      <c r="I12" s="71" t="s">
        <v>8</v>
      </c>
      <c r="J12" s="71" t="s">
        <v>9</v>
      </c>
      <c r="K12" s="71" t="s">
        <v>10</v>
      </c>
      <c r="L12" s="138" t="s">
        <v>69</v>
      </c>
      <c r="M12" s="139"/>
      <c r="N12" s="139"/>
      <c r="O12" s="138" t="s">
        <v>75</v>
      </c>
      <c r="P12" s="139"/>
      <c r="Q12" s="140"/>
      <c r="R12" s="86"/>
      <c r="S12" s="84"/>
      <c r="T12" s="84"/>
      <c r="U12" s="84"/>
      <c r="V12" s="84"/>
      <c r="W12" s="84"/>
      <c r="X12" s="84"/>
      <c r="Y12" s="52"/>
      <c r="AA12" s="53"/>
      <c r="AB12" s="53"/>
      <c r="AC12" s="53"/>
      <c r="AD12" s="53"/>
      <c r="AE12" s="82" t="s">
        <v>79</v>
      </c>
      <c r="AF12" s="53"/>
      <c r="AG12" s="53"/>
      <c r="AH12" s="53"/>
      <c r="AI12" s="53"/>
    </row>
    <row r="13" spans="1:35" ht="18" customHeight="1">
      <c r="A13" s="70">
        <v>1</v>
      </c>
      <c r="B13" s="161"/>
      <c r="C13" s="162"/>
      <c r="D13" s="98"/>
      <c r="E13" s="101"/>
      <c r="F13" s="101"/>
      <c r="G13" s="101"/>
      <c r="H13" s="98"/>
      <c r="I13" s="101"/>
      <c r="J13" s="98"/>
      <c r="K13" s="79"/>
      <c r="L13" s="122"/>
      <c r="M13" s="123"/>
      <c r="N13" s="124"/>
      <c r="O13" s="121"/>
      <c r="P13" s="121"/>
      <c r="Q13" s="121"/>
      <c r="R13" s="52"/>
      <c r="S13" s="84"/>
      <c r="T13" s="84"/>
      <c r="U13" s="84"/>
      <c r="V13" s="84"/>
      <c r="W13" s="84"/>
      <c r="X13" s="84"/>
      <c r="Y13" s="52"/>
      <c r="Z13" s="52"/>
      <c r="AA13" s="53"/>
      <c r="AB13" s="53"/>
      <c r="AC13" s="53"/>
      <c r="AD13" s="53"/>
      <c r="AE13" s="82"/>
      <c r="AF13" s="53"/>
      <c r="AG13" s="53"/>
      <c r="AH13" s="53"/>
      <c r="AI13" s="53"/>
    </row>
    <row r="14" spans="1:35" ht="18" customHeight="1">
      <c r="A14" s="49">
        <v>2</v>
      </c>
      <c r="B14" s="126"/>
      <c r="C14" s="127"/>
      <c r="D14" s="100"/>
      <c r="E14" s="102"/>
      <c r="F14" s="102"/>
      <c r="G14" s="102"/>
      <c r="H14" s="100"/>
      <c r="I14" s="102"/>
      <c r="J14" s="98"/>
      <c r="K14" s="96"/>
      <c r="L14" s="122"/>
      <c r="M14" s="123"/>
      <c r="N14" s="124"/>
      <c r="O14" s="121"/>
      <c r="P14" s="121"/>
      <c r="Q14" s="121"/>
      <c r="R14" s="52"/>
      <c r="S14" s="84"/>
      <c r="T14" s="84"/>
      <c r="U14" s="84"/>
      <c r="V14" s="84"/>
      <c r="W14" s="84"/>
      <c r="X14" s="84"/>
      <c r="Y14" s="52"/>
      <c r="Z14" s="52"/>
      <c r="AA14" s="53"/>
      <c r="AB14" s="53"/>
      <c r="AC14" s="53"/>
      <c r="AD14" s="53"/>
      <c r="AE14" s="82"/>
      <c r="AF14" s="53"/>
      <c r="AG14" s="53"/>
      <c r="AH14" s="53"/>
      <c r="AI14" s="53"/>
    </row>
    <row r="15" spans="1:35" ht="18" customHeight="1">
      <c r="A15" s="49">
        <v>3</v>
      </c>
      <c r="B15" s="126"/>
      <c r="C15" s="127"/>
      <c r="D15" s="100"/>
      <c r="E15" s="102"/>
      <c r="F15" s="102"/>
      <c r="G15" s="102"/>
      <c r="H15" s="100"/>
      <c r="I15" s="102"/>
      <c r="J15" s="98"/>
      <c r="K15" s="96"/>
      <c r="L15" s="122"/>
      <c r="M15" s="123"/>
      <c r="N15" s="124"/>
      <c r="O15" s="121"/>
      <c r="P15" s="121"/>
      <c r="Q15" s="121"/>
      <c r="R15" s="52"/>
      <c r="S15" s="84"/>
      <c r="T15" s="84"/>
      <c r="U15" s="84"/>
      <c r="V15" s="84"/>
      <c r="W15" s="84"/>
      <c r="X15" s="84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5" ht="18" customHeight="1">
      <c r="A16" s="49">
        <v>4</v>
      </c>
      <c r="B16" s="126"/>
      <c r="C16" s="127"/>
      <c r="D16" s="100"/>
      <c r="E16" s="102"/>
      <c r="F16" s="102"/>
      <c r="G16" s="102"/>
      <c r="H16" s="100"/>
      <c r="I16" s="102"/>
      <c r="J16" s="98"/>
      <c r="K16" s="96"/>
      <c r="L16" s="122"/>
      <c r="M16" s="123"/>
      <c r="N16" s="124"/>
      <c r="O16" s="121"/>
      <c r="P16" s="121"/>
      <c r="Q16" s="121"/>
      <c r="R16" s="52"/>
      <c r="S16" s="84"/>
      <c r="T16" s="84"/>
      <c r="U16" s="84"/>
      <c r="V16" s="84"/>
      <c r="W16" s="84"/>
      <c r="X16" s="84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ht="18" customHeight="1">
      <c r="A17" s="49">
        <v>5</v>
      </c>
      <c r="B17" s="126"/>
      <c r="C17" s="127"/>
      <c r="D17" s="100"/>
      <c r="E17" s="102"/>
      <c r="F17" s="102"/>
      <c r="G17" s="102"/>
      <c r="H17" s="100"/>
      <c r="I17" s="102"/>
      <c r="J17" s="98"/>
      <c r="K17" s="96"/>
      <c r="L17" s="122"/>
      <c r="M17" s="123"/>
      <c r="N17" s="124"/>
      <c r="O17" s="121"/>
      <c r="P17" s="121"/>
      <c r="Q17" s="121"/>
      <c r="R17" s="52"/>
      <c r="S17" s="84"/>
      <c r="T17" s="84"/>
      <c r="U17" s="84"/>
      <c r="V17" s="84"/>
      <c r="W17" s="84"/>
      <c r="X17" s="84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ht="18" customHeight="1">
      <c r="A18" s="49">
        <v>6</v>
      </c>
      <c r="B18" s="126"/>
      <c r="C18" s="127"/>
      <c r="D18" s="100"/>
      <c r="E18" s="102"/>
      <c r="F18" s="102"/>
      <c r="G18" s="102"/>
      <c r="H18" s="100"/>
      <c r="I18" s="102"/>
      <c r="J18" s="98"/>
      <c r="K18" s="96"/>
      <c r="L18" s="122"/>
      <c r="M18" s="123"/>
      <c r="N18" s="124"/>
      <c r="O18" s="121"/>
      <c r="P18" s="121"/>
      <c r="Q18" s="121"/>
      <c r="R18" s="52"/>
      <c r="S18" s="84"/>
      <c r="T18" s="84"/>
      <c r="U18" s="84"/>
      <c r="V18" s="84"/>
      <c r="W18" s="84"/>
      <c r="X18" s="84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ht="18" customHeight="1">
      <c r="A19" s="49">
        <v>7</v>
      </c>
      <c r="B19" s="126"/>
      <c r="C19" s="127"/>
      <c r="D19" s="100"/>
      <c r="E19" s="102"/>
      <c r="F19" s="102"/>
      <c r="G19" s="102"/>
      <c r="H19" s="100"/>
      <c r="I19" s="102"/>
      <c r="J19" s="98"/>
      <c r="K19" s="96"/>
      <c r="L19" s="122"/>
      <c r="M19" s="123"/>
      <c r="N19" s="124"/>
      <c r="O19" s="121"/>
      <c r="P19" s="121"/>
      <c r="Q19" s="121"/>
      <c r="R19" s="52"/>
      <c r="S19" s="84"/>
      <c r="T19" s="84"/>
      <c r="U19" s="84"/>
      <c r="V19" s="84"/>
      <c r="W19" s="84"/>
      <c r="X19" s="84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ht="18" customHeight="1">
      <c r="A20" s="49">
        <v>8</v>
      </c>
      <c r="B20" s="126"/>
      <c r="C20" s="127"/>
      <c r="D20" s="100"/>
      <c r="E20" s="102"/>
      <c r="F20" s="102"/>
      <c r="G20" s="102"/>
      <c r="H20" s="100"/>
      <c r="I20" s="102"/>
      <c r="J20" s="98"/>
      <c r="K20" s="96"/>
      <c r="L20" s="122"/>
      <c r="M20" s="123"/>
      <c r="N20" s="124"/>
      <c r="O20" s="121"/>
      <c r="P20" s="121"/>
      <c r="Q20" s="121"/>
      <c r="R20" s="52"/>
      <c r="S20" s="84"/>
      <c r="T20" s="84"/>
      <c r="U20" s="84"/>
      <c r="V20" s="84"/>
      <c r="W20" s="84"/>
      <c r="X20" s="84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ht="18" customHeight="1">
      <c r="A21" s="49">
        <v>9</v>
      </c>
      <c r="B21" s="126"/>
      <c r="C21" s="127"/>
      <c r="D21" s="100"/>
      <c r="E21" s="102"/>
      <c r="F21" s="102"/>
      <c r="G21" s="102"/>
      <c r="H21" s="100"/>
      <c r="I21" s="102"/>
      <c r="J21" s="98"/>
      <c r="K21" s="96"/>
      <c r="L21" s="122"/>
      <c r="M21" s="123"/>
      <c r="N21" s="124"/>
      <c r="O21" s="121"/>
      <c r="P21" s="121"/>
      <c r="Q21" s="121"/>
      <c r="R21" s="52"/>
      <c r="S21" s="84"/>
      <c r="T21" s="84"/>
      <c r="U21" s="84"/>
      <c r="V21" s="84"/>
      <c r="W21" s="84"/>
      <c r="X21" s="84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ht="18" customHeight="1">
      <c r="A22" s="49">
        <v>10</v>
      </c>
      <c r="B22" s="126"/>
      <c r="C22" s="127"/>
      <c r="D22" s="100"/>
      <c r="E22" s="102"/>
      <c r="F22" s="102"/>
      <c r="G22" s="102"/>
      <c r="H22" s="100"/>
      <c r="I22" s="102"/>
      <c r="J22" s="98"/>
      <c r="K22" s="96"/>
      <c r="L22" s="122"/>
      <c r="M22" s="123"/>
      <c r="N22" s="124"/>
      <c r="O22" s="121"/>
      <c r="P22" s="121"/>
      <c r="Q22" s="121"/>
      <c r="R22" s="52"/>
      <c r="S22" s="84"/>
      <c r="T22" s="84"/>
      <c r="U22" s="84"/>
      <c r="V22" s="84"/>
      <c r="W22" s="84"/>
      <c r="X22" s="84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ht="18" customHeight="1">
      <c r="A23" s="49">
        <v>11</v>
      </c>
      <c r="B23" s="126"/>
      <c r="C23" s="127"/>
      <c r="D23" s="100"/>
      <c r="E23" s="102"/>
      <c r="F23" s="102"/>
      <c r="G23" s="102"/>
      <c r="H23" s="100"/>
      <c r="I23" s="102"/>
      <c r="J23" s="98"/>
      <c r="K23" s="96"/>
      <c r="L23" s="122"/>
      <c r="M23" s="123"/>
      <c r="N23" s="124"/>
      <c r="O23" s="121"/>
      <c r="P23" s="121"/>
      <c r="Q23" s="121"/>
      <c r="R23" s="52"/>
      <c r="S23" s="84"/>
      <c r="T23" s="84"/>
      <c r="U23" s="84"/>
      <c r="V23" s="84"/>
      <c r="W23" s="84"/>
      <c r="X23" s="84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ht="18" customHeight="1">
      <c r="A24" s="49">
        <v>12</v>
      </c>
      <c r="B24" s="126"/>
      <c r="C24" s="127"/>
      <c r="D24" s="100"/>
      <c r="E24" s="102"/>
      <c r="F24" s="102"/>
      <c r="G24" s="102"/>
      <c r="H24" s="100"/>
      <c r="I24" s="102"/>
      <c r="J24" s="98"/>
      <c r="K24" s="96"/>
      <c r="L24" s="122"/>
      <c r="M24" s="123"/>
      <c r="N24" s="124"/>
      <c r="O24" s="121"/>
      <c r="P24" s="121"/>
      <c r="Q24" s="121"/>
      <c r="R24" s="52"/>
      <c r="S24" s="84"/>
      <c r="T24" s="84"/>
      <c r="U24" s="84"/>
      <c r="V24" s="84"/>
      <c r="W24" s="84"/>
      <c r="X24" s="84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ht="18" customHeight="1">
      <c r="A25" s="49">
        <v>13</v>
      </c>
      <c r="B25" s="126"/>
      <c r="C25" s="127"/>
      <c r="D25" s="100"/>
      <c r="E25" s="102"/>
      <c r="F25" s="102"/>
      <c r="G25" s="102"/>
      <c r="H25" s="100"/>
      <c r="I25" s="102"/>
      <c r="J25" s="98"/>
      <c r="K25" s="96"/>
      <c r="L25" s="122"/>
      <c r="M25" s="123"/>
      <c r="N25" s="124"/>
      <c r="O25" s="121"/>
      <c r="P25" s="121"/>
      <c r="Q25" s="121"/>
      <c r="R25" s="52"/>
      <c r="S25" s="84"/>
      <c r="T25" s="84"/>
      <c r="U25" s="84"/>
      <c r="V25" s="84"/>
      <c r="W25" s="84"/>
      <c r="X25" s="84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ht="18" customHeight="1">
      <c r="A26" s="49">
        <v>14</v>
      </c>
      <c r="B26" s="126"/>
      <c r="C26" s="127"/>
      <c r="D26" s="100"/>
      <c r="E26" s="102"/>
      <c r="F26" s="102"/>
      <c r="G26" s="102"/>
      <c r="H26" s="100"/>
      <c r="I26" s="102"/>
      <c r="J26" s="98"/>
      <c r="K26" s="96"/>
      <c r="L26" s="122"/>
      <c r="M26" s="123"/>
      <c r="N26" s="124"/>
      <c r="O26" s="121"/>
      <c r="P26" s="121"/>
      <c r="Q26" s="121"/>
      <c r="R26" s="52"/>
      <c r="S26" s="84"/>
      <c r="T26" s="84"/>
      <c r="U26" s="84"/>
      <c r="V26" s="84"/>
      <c r="W26" s="84"/>
      <c r="X26" s="84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ht="18" customHeight="1">
      <c r="A27" s="49">
        <v>15</v>
      </c>
      <c r="B27" s="126"/>
      <c r="C27" s="127"/>
      <c r="D27" s="100"/>
      <c r="E27" s="102"/>
      <c r="F27" s="102"/>
      <c r="G27" s="102"/>
      <c r="H27" s="100"/>
      <c r="I27" s="102"/>
      <c r="J27" s="98"/>
      <c r="K27" s="96"/>
      <c r="L27" s="122"/>
      <c r="M27" s="123"/>
      <c r="N27" s="124"/>
      <c r="O27" s="121"/>
      <c r="P27" s="121"/>
      <c r="Q27" s="121"/>
      <c r="S27" s="84"/>
      <c r="T27" s="84"/>
      <c r="U27" s="84"/>
      <c r="V27" s="84"/>
      <c r="W27" s="84"/>
      <c r="X27" s="84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ht="18" customHeight="1">
      <c r="A28" s="49">
        <v>16</v>
      </c>
      <c r="B28" s="158"/>
      <c r="C28" s="158"/>
      <c r="D28" s="100"/>
      <c r="E28" s="102"/>
      <c r="F28" s="100"/>
      <c r="G28" s="100"/>
      <c r="H28" s="100"/>
      <c r="I28" s="103"/>
      <c r="J28" s="98"/>
      <c r="K28" s="96"/>
      <c r="L28" s="122"/>
      <c r="M28" s="123"/>
      <c r="N28" s="124"/>
      <c r="O28" s="121"/>
      <c r="P28" s="121"/>
      <c r="Q28" s="121"/>
      <c r="S28" s="84"/>
      <c r="T28" s="84"/>
      <c r="U28" s="84"/>
      <c r="V28" s="84"/>
      <c r="W28" s="84"/>
      <c r="X28" s="84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ht="18" customHeight="1">
      <c r="A29" s="49">
        <v>17</v>
      </c>
      <c r="B29" s="158"/>
      <c r="C29" s="158"/>
      <c r="D29" s="100"/>
      <c r="E29" s="102"/>
      <c r="F29" s="100"/>
      <c r="G29" s="100"/>
      <c r="H29" s="100"/>
      <c r="I29" s="103"/>
      <c r="J29" s="98"/>
      <c r="K29" s="96"/>
      <c r="L29" s="122"/>
      <c r="M29" s="123"/>
      <c r="N29" s="124"/>
      <c r="O29" s="121"/>
      <c r="P29" s="121"/>
      <c r="Q29" s="121"/>
      <c r="S29" s="84"/>
      <c r="T29" s="84"/>
      <c r="U29" s="84"/>
      <c r="V29" s="84"/>
      <c r="W29" s="84"/>
      <c r="X29" s="84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ht="18" customHeight="1">
      <c r="A30" s="49">
        <v>18</v>
      </c>
      <c r="B30" s="158"/>
      <c r="C30" s="158"/>
      <c r="D30" s="100"/>
      <c r="E30" s="102"/>
      <c r="F30" s="100"/>
      <c r="G30" s="100"/>
      <c r="H30" s="100"/>
      <c r="I30" s="103"/>
      <c r="J30" s="98"/>
      <c r="K30" s="96"/>
      <c r="L30" s="122"/>
      <c r="M30" s="123"/>
      <c r="N30" s="124"/>
      <c r="O30" s="121"/>
      <c r="P30" s="121"/>
      <c r="Q30" s="121"/>
      <c r="S30" s="84"/>
      <c r="T30" s="84"/>
      <c r="U30" s="84"/>
      <c r="V30" s="84"/>
      <c r="W30" s="84"/>
      <c r="X30" s="84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ht="18" customHeight="1">
      <c r="A31" s="49">
        <v>19</v>
      </c>
      <c r="B31" s="158"/>
      <c r="C31" s="158"/>
      <c r="D31" s="100"/>
      <c r="E31" s="102"/>
      <c r="F31" s="100"/>
      <c r="G31" s="100"/>
      <c r="H31" s="100"/>
      <c r="I31" s="103"/>
      <c r="J31" s="98"/>
      <c r="K31" s="96"/>
      <c r="L31" s="122"/>
      <c r="M31" s="123"/>
      <c r="N31" s="124"/>
      <c r="O31" s="121"/>
      <c r="P31" s="121"/>
      <c r="Q31" s="121"/>
      <c r="S31" s="84"/>
      <c r="T31" s="84"/>
      <c r="U31" s="84"/>
      <c r="V31" s="84"/>
      <c r="W31" s="84"/>
      <c r="X31" s="84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ht="18" customHeight="1">
      <c r="A32" s="49">
        <v>20</v>
      </c>
      <c r="B32" s="158"/>
      <c r="C32" s="158"/>
      <c r="D32" s="100"/>
      <c r="E32" s="102"/>
      <c r="F32" s="100"/>
      <c r="G32" s="100"/>
      <c r="H32" s="100"/>
      <c r="I32" s="103"/>
      <c r="J32" s="98"/>
      <c r="K32" s="96"/>
      <c r="L32" s="122"/>
      <c r="M32" s="123"/>
      <c r="N32" s="124"/>
      <c r="O32" s="121"/>
      <c r="P32" s="121"/>
      <c r="Q32" s="121"/>
      <c r="S32" s="84"/>
      <c r="T32" s="84"/>
      <c r="U32" s="84"/>
      <c r="V32" s="84"/>
      <c r="W32" s="84"/>
      <c r="X32" s="84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ht="18" customHeight="1">
      <c r="A33" s="49">
        <v>21</v>
      </c>
      <c r="B33" s="158"/>
      <c r="C33" s="158"/>
      <c r="D33" s="100"/>
      <c r="E33" s="102"/>
      <c r="F33" s="100"/>
      <c r="G33" s="100"/>
      <c r="H33" s="100"/>
      <c r="I33" s="103"/>
      <c r="J33" s="98"/>
      <c r="K33" s="96"/>
      <c r="L33" s="122"/>
      <c r="M33" s="123"/>
      <c r="N33" s="124"/>
      <c r="O33" s="121"/>
      <c r="P33" s="121"/>
      <c r="Q33" s="121"/>
      <c r="S33" s="84"/>
      <c r="T33" s="84"/>
      <c r="U33" s="84"/>
      <c r="V33" s="84"/>
      <c r="W33" s="84"/>
      <c r="X33" s="84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ht="18" customHeight="1">
      <c r="A34" s="49">
        <v>22</v>
      </c>
      <c r="B34" s="158"/>
      <c r="C34" s="158"/>
      <c r="D34" s="100"/>
      <c r="E34" s="102"/>
      <c r="F34" s="100"/>
      <c r="G34" s="100"/>
      <c r="H34" s="100"/>
      <c r="I34" s="103"/>
      <c r="J34" s="98"/>
      <c r="K34" s="96"/>
      <c r="L34" s="122"/>
      <c r="M34" s="123"/>
      <c r="N34" s="124"/>
      <c r="O34" s="121"/>
      <c r="P34" s="121"/>
      <c r="Q34" s="121"/>
      <c r="S34" s="84"/>
      <c r="T34" s="84"/>
      <c r="U34" s="84"/>
      <c r="V34" s="84"/>
      <c r="W34" s="84"/>
      <c r="X34" s="84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ht="18" customHeight="1">
      <c r="A35" s="49">
        <v>23</v>
      </c>
      <c r="B35" s="158"/>
      <c r="C35" s="158"/>
      <c r="D35" s="100"/>
      <c r="E35" s="102"/>
      <c r="F35" s="100"/>
      <c r="G35" s="100"/>
      <c r="H35" s="100"/>
      <c r="I35" s="103"/>
      <c r="J35" s="98"/>
      <c r="K35" s="96"/>
      <c r="L35" s="122"/>
      <c r="M35" s="123"/>
      <c r="N35" s="124"/>
      <c r="O35" s="121"/>
      <c r="P35" s="121"/>
      <c r="Q35" s="121"/>
      <c r="S35" s="84"/>
      <c r="T35" s="84"/>
      <c r="U35" s="84"/>
      <c r="V35" s="84"/>
      <c r="W35" s="84"/>
      <c r="X35" s="84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ht="18" customHeight="1">
      <c r="A36" s="49">
        <v>24</v>
      </c>
      <c r="B36" s="158"/>
      <c r="C36" s="158"/>
      <c r="D36" s="100"/>
      <c r="E36" s="102"/>
      <c r="F36" s="100"/>
      <c r="G36" s="100"/>
      <c r="H36" s="100"/>
      <c r="I36" s="103"/>
      <c r="J36" s="98"/>
      <c r="K36" s="96"/>
      <c r="L36" s="122"/>
      <c r="M36" s="123"/>
      <c r="N36" s="124"/>
      <c r="O36" s="121"/>
      <c r="P36" s="121"/>
      <c r="Q36" s="121"/>
      <c r="S36" s="84"/>
      <c r="T36" s="84"/>
      <c r="U36" s="84"/>
      <c r="V36" s="84"/>
      <c r="W36" s="84"/>
      <c r="X36" s="84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:34" ht="18" customHeight="1">
      <c r="A37" s="49">
        <v>25</v>
      </c>
      <c r="B37" s="158"/>
      <c r="C37" s="158"/>
      <c r="D37" s="100"/>
      <c r="E37" s="102"/>
      <c r="F37" s="100"/>
      <c r="G37" s="100"/>
      <c r="H37" s="100"/>
      <c r="I37" s="103"/>
      <c r="J37" s="98"/>
      <c r="K37" s="97"/>
      <c r="L37" s="122"/>
      <c r="M37" s="123"/>
      <c r="N37" s="124"/>
      <c r="O37" s="121"/>
      <c r="P37" s="121"/>
      <c r="Q37" s="121"/>
      <c r="S37" s="84"/>
      <c r="T37" s="84"/>
      <c r="U37" s="84"/>
      <c r="V37" s="84"/>
      <c r="W37" s="84"/>
      <c r="X37" s="84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4" ht="15.75">
      <c r="A38" s="44"/>
      <c r="B38" s="44"/>
      <c r="C38" s="44"/>
      <c r="D38" s="50"/>
      <c r="E38" s="50"/>
      <c r="F38" s="50"/>
      <c r="G38" s="50"/>
      <c r="H38" s="50"/>
      <c r="I38" s="51"/>
      <c r="J38" s="50"/>
      <c r="K38" s="50"/>
      <c r="L38" s="44"/>
      <c r="M38" s="44"/>
      <c r="N38" s="44"/>
      <c r="O38" s="44"/>
      <c r="P38" s="55"/>
      <c r="Q38" s="55"/>
    </row>
    <row r="39" spans="1:34" ht="21" customHeight="1">
      <c r="A39" s="167" t="s">
        <v>76</v>
      </c>
      <c r="B39" s="167"/>
      <c r="C39" s="167"/>
      <c r="D39" s="167"/>
      <c r="E39" s="167"/>
      <c r="F39" s="167"/>
      <c r="G39" s="56"/>
      <c r="I39" s="77"/>
      <c r="J39" s="125" t="s">
        <v>13</v>
      </c>
      <c r="K39" s="125"/>
      <c r="L39" s="125"/>
      <c r="M39" s="174" t="str">
        <f>IF(C4="","",C4)</f>
        <v/>
      </c>
      <c r="N39" s="174"/>
      <c r="O39" s="174"/>
      <c r="P39" s="174"/>
      <c r="Q39" s="174"/>
    </row>
    <row r="40" spans="1:34" ht="5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61"/>
    </row>
    <row r="41" spans="1:34" ht="15.75" thickBot="1">
      <c r="A41" s="137" t="s">
        <v>15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66"/>
      <c r="Q41" s="60"/>
    </row>
    <row r="42" spans="1:34" ht="15.75" thickBot="1">
      <c r="A42" s="48"/>
      <c r="B42" s="159" t="s">
        <v>68</v>
      </c>
      <c r="C42" s="160"/>
      <c r="D42" s="71" t="s">
        <v>52</v>
      </c>
      <c r="E42" s="71" t="s">
        <v>0</v>
      </c>
      <c r="F42" s="71" t="s">
        <v>7</v>
      </c>
      <c r="G42" s="71" t="s">
        <v>11</v>
      </c>
      <c r="H42" s="71">
        <v>504</v>
      </c>
      <c r="I42" s="71" t="s">
        <v>8</v>
      </c>
      <c r="J42" s="71" t="s">
        <v>9</v>
      </c>
      <c r="K42" s="71" t="s">
        <v>10</v>
      </c>
      <c r="L42" s="138" t="s">
        <v>69</v>
      </c>
      <c r="M42" s="139"/>
      <c r="N42" s="139"/>
      <c r="O42" s="138" t="s">
        <v>75</v>
      </c>
      <c r="P42" s="139"/>
      <c r="Q42" s="140"/>
    </row>
    <row r="43" spans="1:34" ht="18" customHeight="1">
      <c r="A43" s="49">
        <v>26</v>
      </c>
      <c r="B43" s="161"/>
      <c r="C43" s="162"/>
      <c r="D43" s="98"/>
      <c r="E43" s="101"/>
      <c r="F43" s="101"/>
      <c r="G43" s="101"/>
      <c r="H43" s="98"/>
      <c r="I43" s="101"/>
      <c r="J43" s="98"/>
      <c r="K43" s="79"/>
      <c r="L43" s="122"/>
      <c r="M43" s="123"/>
      <c r="N43" s="124"/>
      <c r="O43" s="121"/>
      <c r="P43" s="121"/>
      <c r="Q43" s="121"/>
    </row>
    <row r="44" spans="1:34" ht="18" customHeight="1">
      <c r="A44" s="49">
        <v>27</v>
      </c>
      <c r="B44" s="126"/>
      <c r="C44" s="127"/>
      <c r="D44" s="100"/>
      <c r="E44" s="102"/>
      <c r="F44" s="102"/>
      <c r="G44" s="102"/>
      <c r="H44" s="100"/>
      <c r="I44" s="102"/>
      <c r="J44" s="98"/>
      <c r="K44" s="96"/>
      <c r="L44" s="122"/>
      <c r="M44" s="123"/>
      <c r="N44" s="124"/>
      <c r="O44" s="121"/>
      <c r="P44" s="121"/>
      <c r="Q44" s="121"/>
    </row>
    <row r="45" spans="1:34" ht="18" customHeight="1">
      <c r="A45" s="49">
        <v>28</v>
      </c>
      <c r="B45" s="126"/>
      <c r="C45" s="127"/>
      <c r="D45" s="100"/>
      <c r="E45" s="102"/>
      <c r="F45" s="102"/>
      <c r="G45" s="102"/>
      <c r="H45" s="100"/>
      <c r="I45" s="102"/>
      <c r="J45" s="98"/>
      <c r="K45" s="96"/>
      <c r="L45" s="122"/>
      <c r="M45" s="123"/>
      <c r="N45" s="124"/>
      <c r="O45" s="121"/>
      <c r="P45" s="121"/>
      <c r="Q45" s="121"/>
    </row>
    <row r="46" spans="1:34" ht="18" customHeight="1">
      <c r="A46" s="49">
        <v>29</v>
      </c>
      <c r="B46" s="126"/>
      <c r="C46" s="127"/>
      <c r="D46" s="100"/>
      <c r="E46" s="102"/>
      <c r="F46" s="102"/>
      <c r="G46" s="102"/>
      <c r="H46" s="100"/>
      <c r="I46" s="102"/>
      <c r="J46" s="98"/>
      <c r="K46" s="96"/>
      <c r="L46" s="122"/>
      <c r="M46" s="123"/>
      <c r="N46" s="124"/>
      <c r="O46" s="121"/>
      <c r="P46" s="121"/>
      <c r="Q46" s="121"/>
    </row>
    <row r="47" spans="1:34" ht="18" customHeight="1">
      <c r="A47" s="49">
        <v>30</v>
      </c>
      <c r="B47" s="126"/>
      <c r="C47" s="127"/>
      <c r="D47" s="100"/>
      <c r="E47" s="102"/>
      <c r="F47" s="102"/>
      <c r="G47" s="102"/>
      <c r="H47" s="100"/>
      <c r="I47" s="102"/>
      <c r="J47" s="98"/>
      <c r="K47" s="96"/>
      <c r="L47" s="122"/>
      <c r="M47" s="123"/>
      <c r="N47" s="124"/>
      <c r="O47" s="121"/>
      <c r="P47" s="121"/>
      <c r="Q47" s="121"/>
    </row>
    <row r="48" spans="1:34" ht="18" customHeight="1">
      <c r="A48" s="49">
        <v>31</v>
      </c>
      <c r="B48" s="126"/>
      <c r="C48" s="127"/>
      <c r="D48" s="100"/>
      <c r="E48" s="102"/>
      <c r="F48" s="102"/>
      <c r="G48" s="102"/>
      <c r="H48" s="100"/>
      <c r="I48" s="102"/>
      <c r="J48" s="98"/>
      <c r="K48" s="96"/>
      <c r="L48" s="122"/>
      <c r="M48" s="123"/>
      <c r="N48" s="124"/>
      <c r="O48" s="121"/>
      <c r="P48" s="121"/>
      <c r="Q48" s="121"/>
    </row>
    <row r="49" spans="1:17" ht="18" customHeight="1">
      <c r="A49" s="49">
        <v>32</v>
      </c>
      <c r="B49" s="126"/>
      <c r="C49" s="127"/>
      <c r="D49" s="100"/>
      <c r="E49" s="102"/>
      <c r="F49" s="102"/>
      <c r="G49" s="102"/>
      <c r="H49" s="100"/>
      <c r="I49" s="102"/>
      <c r="J49" s="98"/>
      <c r="K49" s="96"/>
      <c r="L49" s="122"/>
      <c r="M49" s="123"/>
      <c r="N49" s="124"/>
      <c r="O49" s="121"/>
      <c r="P49" s="121"/>
      <c r="Q49" s="121"/>
    </row>
    <row r="50" spans="1:17" ht="18" customHeight="1">
      <c r="A50" s="49">
        <v>33</v>
      </c>
      <c r="B50" s="126"/>
      <c r="C50" s="127"/>
      <c r="D50" s="100"/>
      <c r="E50" s="102"/>
      <c r="F50" s="102"/>
      <c r="G50" s="102"/>
      <c r="H50" s="100"/>
      <c r="I50" s="102"/>
      <c r="J50" s="98"/>
      <c r="K50" s="96"/>
      <c r="L50" s="122"/>
      <c r="M50" s="123"/>
      <c r="N50" s="124"/>
      <c r="O50" s="121"/>
      <c r="P50" s="121"/>
      <c r="Q50" s="121"/>
    </row>
    <row r="51" spans="1:17" ht="18" customHeight="1">
      <c r="A51" s="49">
        <v>34</v>
      </c>
      <c r="B51" s="126"/>
      <c r="C51" s="127"/>
      <c r="D51" s="100"/>
      <c r="E51" s="102"/>
      <c r="F51" s="102"/>
      <c r="G51" s="102"/>
      <c r="H51" s="100"/>
      <c r="I51" s="102"/>
      <c r="J51" s="98"/>
      <c r="K51" s="96"/>
      <c r="L51" s="122"/>
      <c r="M51" s="123"/>
      <c r="N51" s="124"/>
      <c r="O51" s="121"/>
      <c r="P51" s="121"/>
      <c r="Q51" s="121"/>
    </row>
    <row r="52" spans="1:17" ht="18" customHeight="1">
      <c r="A52" s="49">
        <v>35</v>
      </c>
      <c r="B52" s="126"/>
      <c r="C52" s="127"/>
      <c r="D52" s="100"/>
      <c r="E52" s="102"/>
      <c r="F52" s="102"/>
      <c r="G52" s="102"/>
      <c r="H52" s="100"/>
      <c r="I52" s="102"/>
      <c r="J52" s="98"/>
      <c r="K52" s="96"/>
      <c r="L52" s="122"/>
      <c r="M52" s="123"/>
      <c r="N52" s="124"/>
      <c r="O52" s="121"/>
      <c r="P52" s="121"/>
      <c r="Q52" s="121"/>
    </row>
    <row r="53" spans="1:17" ht="18" customHeight="1">
      <c r="A53" s="49">
        <v>36</v>
      </c>
      <c r="B53" s="126"/>
      <c r="C53" s="127"/>
      <c r="D53" s="100"/>
      <c r="E53" s="102"/>
      <c r="F53" s="102"/>
      <c r="G53" s="102"/>
      <c r="H53" s="100"/>
      <c r="I53" s="102"/>
      <c r="J53" s="98"/>
      <c r="K53" s="96"/>
      <c r="L53" s="122"/>
      <c r="M53" s="123"/>
      <c r="N53" s="124"/>
      <c r="O53" s="121"/>
      <c r="P53" s="121"/>
      <c r="Q53" s="121"/>
    </row>
    <row r="54" spans="1:17" ht="18" customHeight="1">
      <c r="A54" s="49">
        <v>37</v>
      </c>
      <c r="B54" s="126"/>
      <c r="C54" s="127"/>
      <c r="D54" s="100"/>
      <c r="E54" s="102"/>
      <c r="F54" s="102"/>
      <c r="G54" s="102"/>
      <c r="H54" s="100"/>
      <c r="I54" s="102"/>
      <c r="J54" s="98"/>
      <c r="K54" s="96"/>
      <c r="L54" s="122"/>
      <c r="M54" s="123"/>
      <c r="N54" s="124"/>
      <c r="O54" s="121"/>
      <c r="P54" s="121"/>
      <c r="Q54" s="121"/>
    </row>
    <row r="55" spans="1:17" ht="18" customHeight="1">
      <c r="A55" s="49">
        <v>38</v>
      </c>
      <c r="B55" s="126"/>
      <c r="C55" s="127"/>
      <c r="D55" s="100"/>
      <c r="E55" s="102"/>
      <c r="F55" s="102"/>
      <c r="G55" s="102"/>
      <c r="H55" s="100"/>
      <c r="I55" s="102"/>
      <c r="J55" s="98"/>
      <c r="K55" s="96"/>
      <c r="L55" s="122"/>
      <c r="M55" s="123"/>
      <c r="N55" s="124"/>
      <c r="O55" s="121"/>
      <c r="P55" s="121"/>
      <c r="Q55" s="121"/>
    </row>
    <row r="56" spans="1:17" ht="18" customHeight="1">
      <c r="A56" s="49">
        <v>39</v>
      </c>
      <c r="B56" s="126"/>
      <c r="C56" s="127"/>
      <c r="D56" s="100"/>
      <c r="E56" s="102"/>
      <c r="F56" s="102"/>
      <c r="G56" s="102"/>
      <c r="H56" s="100"/>
      <c r="I56" s="102"/>
      <c r="J56" s="98"/>
      <c r="K56" s="96"/>
      <c r="L56" s="122"/>
      <c r="M56" s="123"/>
      <c r="N56" s="124"/>
      <c r="O56" s="121"/>
      <c r="P56" s="121"/>
      <c r="Q56" s="121"/>
    </row>
    <row r="57" spans="1:17" ht="18" customHeight="1">
      <c r="A57" s="62">
        <v>40</v>
      </c>
      <c r="B57" s="126"/>
      <c r="C57" s="127"/>
      <c r="D57" s="100"/>
      <c r="E57" s="102"/>
      <c r="F57" s="102"/>
      <c r="G57" s="102"/>
      <c r="H57" s="100"/>
      <c r="I57" s="102"/>
      <c r="J57" s="98"/>
      <c r="K57" s="96"/>
      <c r="L57" s="122"/>
      <c r="M57" s="123"/>
      <c r="N57" s="124"/>
      <c r="O57" s="121"/>
      <c r="P57" s="121"/>
      <c r="Q57" s="121"/>
    </row>
    <row r="58" spans="1:17" ht="18" customHeight="1">
      <c r="A58" s="62">
        <v>41</v>
      </c>
      <c r="B58" s="158"/>
      <c r="C58" s="158"/>
      <c r="D58" s="100"/>
      <c r="E58" s="104"/>
      <c r="F58" s="100"/>
      <c r="G58" s="100"/>
      <c r="H58" s="100"/>
      <c r="I58" s="103"/>
      <c r="J58" s="98"/>
      <c r="K58" s="96"/>
      <c r="L58" s="122"/>
      <c r="M58" s="123"/>
      <c r="N58" s="124"/>
      <c r="O58" s="121"/>
      <c r="P58" s="121"/>
      <c r="Q58" s="121"/>
    </row>
    <row r="59" spans="1:17" ht="18" customHeight="1">
      <c r="A59" s="62">
        <v>42</v>
      </c>
      <c r="B59" s="158"/>
      <c r="C59" s="158"/>
      <c r="D59" s="100"/>
      <c r="E59" s="104"/>
      <c r="F59" s="100"/>
      <c r="G59" s="100"/>
      <c r="H59" s="100"/>
      <c r="I59" s="103"/>
      <c r="J59" s="98"/>
      <c r="K59" s="96"/>
      <c r="L59" s="122"/>
      <c r="M59" s="123"/>
      <c r="N59" s="124"/>
      <c r="O59" s="121"/>
      <c r="P59" s="121"/>
      <c r="Q59" s="121"/>
    </row>
    <row r="60" spans="1:17" ht="18" customHeight="1">
      <c r="A60" s="62">
        <v>43</v>
      </c>
      <c r="B60" s="158"/>
      <c r="C60" s="158"/>
      <c r="D60" s="100"/>
      <c r="E60" s="104"/>
      <c r="F60" s="100"/>
      <c r="G60" s="100"/>
      <c r="H60" s="100"/>
      <c r="I60" s="103"/>
      <c r="J60" s="98"/>
      <c r="K60" s="96"/>
      <c r="L60" s="122"/>
      <c r="M60" s="123"/>
      <c r="N60" s="124"/>
      <c r="O60" s="121"/>
      <c r="P60" s="121"/>
      <c r="Q60" s="121"/>
    </row>
    <row r="61" spans="1:17" ht="18" customHeight="1">
      <c r="A61" s="62">
        <v>44</v>
      </c>
      <c r="B61" s="158"/>
      <c r="C61" s="158"/>
      <c r="D61" s="100"/>
      <c r="E61" s="104"/>
      <c r="F61" s="100"/>
      <c r="G61" s="100"/>
      <c r="H61" s="100"/>
      <c r="I61" s="103"/>
      <c r="J61" s="98"/>
      <c r="K61" s="96"/>
      <c r="L61" s="122"/>
      <c r="M61" s="123"/>
      <c r="N61" s="124"/>
      <c r="O61" s="121"/>
      <c r="P61" s="121"/>
      <c r="Q61" s="121"/>
    </row>
    <row r="62" spans="1:17" ht="18" customHeight="1">
      <c r="A62" s="62">
        <v>45</v>
      </c>
      <c r="B62" s="158"/>
      <c r="C62" s="158"/>
      <c r="D62" s="100"/>
      <c r="E62" s="104"/>
      <c r="F62" s="100"/>
      <c r="G62" s="100"/>
      <c r="H62" s="100"/>
      <c r="I62" s="103"/>
      <c r="J62" s="98"/>
      <c r="K62" s="96"/>
      <c r="L62" s="122"/>
      <c r="M62" s="123"/>
      <c r="N62" s="124"/>
      <c r="O62" s="121"/>
      <c r="P62" s="121"/>
      <c r="Q62" s="121"/>
    </row>
    <row r="63" spans="1:17" ht="18" customHeight="1">
      <c r="A63" s="62">
        <v>46</v>
      </c>
      <c r="B63" s="158"/>
      <c r="C63" s="158"/>
      <c r="D63" s="100"/>
      <c r="E63" s="104"/>
      <c r="F63" s="100"/>
      <c r="G63" s="100"/>
      <c r="H63" s="100"/>
      <c r="I63" s="103"/>
      <c r="J63" s="98"/>
      <c r="K63" s="96"/>
      <c r="L63" s="122"/>
      <c r="M63" s="123"/>
      <c r="N63" s="124"/>
      <c r="O63" s="121"/>
      <c r="P63" s="121"/>
      <c r="Q63" s="121"/>
    </row>
    <row r="64" spans="1:17" ht="18" customHeight="1">
      <c r="A64" s="62">
        <v>47</v>
      </c>
      <c r="B64" s="158"/>
      <c r="C64" s="158"/>
      <c r="D64" s="100"/>
      <c r="E64" s="104"/>
      <c r="F64" s="100"/>
      <c r="G64" s="100"/>
      <c r="H64" s="100"/>
      <c r="I64" s="103"/>
      <c r="J64" s="98"/>
      <c r="K64" s="96"/>
      <c r="L64" s="122"/>
      <c r="M64" s="123"/>
      <c r="N64" s="124"/>
      <c r="O64" s="121"/>
      <c r="P64" s="121"/>
      <c r="Q64" s="121"/>
    </row>
    <row r="65" spans="1:17" ht="18" customHeight="1">
      <c r="A65" s="62">
        <v>48</v>
      </c>
      <c r="B65" s="158"/>
      <c r="C65" s="158"/>
      <c r="D65" s="100"/>
      <c r="E65" s="104"/>
      <c r="F65" s="100"/>
      <c r="G65" s="100"/>
      <c r="H65" s="100"/>
      <c r="I65" s="103"/>
      <c r="J65" s="98"/>
      <c r="K65" s="96"/>
      <c r="L65" s="122"/>
      <c r="M65" s="123"/>
      <c r="N65" s="124"/>
      <c r="O65" s="121"/>
      <c r="P65" s="121"/>
      <c r="Q65" s="121"/>
    </row>
    <row r="66" spans="1:17" ht="18" customHeight="1">
      <c r="A66" s="62">
        <v>49</v>
      </c>
      <c r="B66" s="158"/>
      <c r="C66" s="158"/>
      <c r="D66" s="100"/>
      <c r="E66" s="104"/>
      <c r="F66" s="100"/>
      <c r="G66" s="100"/>
      <c r="H66" s="100"/>
      <c r="I66" s="103"/>
      <c r="J66" s="98"/>
      <c r="K66" s="96"/>
      <c r="L66" s="122"/>
      <c r="M66" s="123"/>
      <c r="N66" s="124"/>
      <c r="O66" s="121"/>
      <c r="P66" s="121"/>
      <c r="Q66" s="121"/>
    </row>
    <row r="67" spans="1:17" ht="18" customHeight="1">
      <c r="A67" s="62">
        <v>50</v>
      </c>
      <c r="B67" s="158"/>
      <c r="C67" s="158"/>
      <c r="D67" s="100"/>
      <c r="E67" s="104"/>
      <c r="F67" s="100"/>
      <c r="G67" s="100"/>
      <c r="H67" s="100"/>
      <c r="I67" s="103"/>
      <c r="J67" s="98"/>
      <c r="K67" s="97"/>
      <c r="L67" s="122"/>
      <c r="M67" s="123"/>
      <c r="N67" s="124"/>
      <c r="O67" s="121"/>
      <c r="P67" s="121"/>
      <c r="Q67" s="121"/>
    </row>
    <row r="68" spans="1:17">
      <c r="A68" s="76"/>
      <c r="B68" s="175"/>
      <c r="C68" s="175"/>
      <c r="D68" s="176"/>
      <c r="E68" s="177"/>
      <c r="F68" s="176"/>
      <c r="G68" s="176"/>
      <c r="H68" s="178"/>
      <c r="I68" s="179"/>
      <c r="J68" s="178"/>
      <c r="K68" s="180"/>
      <c r="L68" s="181"/>
      <c r="M68" s="181"/>
      <c r="N68" s="181"/>
      <c r="O68" s="182"/>
      <c r="P68" s="182"/>
      <c r="Q68" s="182"/>
    </row>
    <row r="69" spans="1:17">
      <c r="A69" s="119" t="s">
        <v>77</v>
      </c>
      <c r="B69" s="119"/>
      <c r="C69" s="75"/>
      <c r="D69" s="75"/>
      <c r="E69" s="75"/>
      <c r="F69" s="75"/>
      <c r="G69" s="75"/>
      <c r="H69" s="75"/>
      <c r="I69" s="75"/>
      <c r="J69" s="75"/>
    </row>
    <row r="70" spans="1:17">
      <c r="A70" s="128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30"/>
    </row>
    <row r="71" spans="1:17">
      <c r="A71" s="131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3"/>
    </row>
    <row r="72" spans="1:17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3"/>
    </row>
    <row r="73" spans="1:17">
      <c r="A73" s="13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6"/>
    </row>
    <row r="74" spans="1:17" ht="9.7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ht="20.25" customHeight="1">
      <c r="C75" s="168"/>
      <c r="D75" s="168"/>
      <c r="E75" s="168"/>
      <c r="F75" s="95"/>
      <c r="H75" s="169"/>
      <c r="I75" s="169"/>
      <c r="J75" s="95"/>
      <c r="K75" s="183"/>
      <c r="L75" s="183"/>
      <c r="M75" s="183"/>
      <c r="N75" s="183"/>
      <c r="O75" s="95"/>
      <c r="P75" s="95"/>
      <c r="Q75" s="95"/>
    </row>
    <row r="76" spans="1:17" ht="11.25" customHeight="1">
      <c r="A76" s="63"/>
      <c r="C76" s="185" t="s">
        <v>82</v>
      </c>
      <c r="D76" s="185"/>
      <c r="E76" s="185"/>
      <c r="F76" s="186"/>
      <c r="G76" s="186"/>
      <c r="H76" s="187" t="s">
        <v>56</v>
      </c>
      <c r="I76" s="187"/>
      <c r="J76" s="186"/>
      <c r="K76" s="184" t="s">
        <v>83</v>
      </c>
      <c r="L76" s="184"/>
      <c r="M76" s="184"/>
      <c r="N76" s="184"/>
    </row>
    <row r="78" spans="1:17">
      <c r="C78" s="4"/>
    </row>
  </sheetData>
  <sheetProtection algorithmName="SHA-512" hashValue="8YmUnvdAvKxqV74j/4jRaY9nzYmGejL+VYkVwT7ripx38MOLSufQUq+S1n8Nn7KfxKFpVqQcXGbvDjAsuIgelg==" saltValue="bvLfMkDiF9x3hg4leZjoBA==" spinCount="100000" sheet="1" selectLockedCells="1"/>
  <mergeCells count="203">
    <mergeCell ref="H76:I76"/>
    <mergeCell ref="C76:E76"/>
    <mergeCell ref="C75:E75"/>
    <mergeCell ref="H75:I75"/>
    <mergeCell ref="K75:N75"/>
    <mergeCell ref="K76:N76"/>
    <mergeCell ref="Q11:S11"/>
    <mergeCell ref="B66:C66"/>
    <mergeCell ref="B67:C67"/>
    <mergeCell ref="B63:C63"/>
    <mergeCell ref="B64:C64"/>
    <mergeCell ref="B65:C65"/>
    <mergeCell ref="L63:N63"/>
    <mergeCell ref="O63:Q63"/>
    <mergeCell ref="L64:N64"/>
    <mergeCell ref="O64:Q64"/>
    <mergeCell ref="L65:N65"/>
    <mergeCell ref="O65:Q65"/>
    <mergeCell ref="L66:N66"/>
    <mergeCell ref="B60:C60"/>
    <mergeCell ref="B61:C61"/>
    <mergeCell ref="B62:C62"/>
    <mergeCell ref="L60:N60"/>
    <mergeCell ref="O60:Q60"/>
    <mergeCell ref="L61:N61"/>
    <mergeCell ref="O61:Q61"/>
    <mergeCell ref="L62:N62"/>
    <mergeCell ref="O62:Q62"/>
    <mergeCell ref="B57:C57"/>
    <mergeCell ref="B58:C58"/>
    <mergeCell ref="B59:C59"/>
    <mergeCell ref="L57:N57"/>
    <mergeCell ref="O57:Q57"/>
    <mergeCell ref="L58:N58"/>
    <mergeCell ref="O58:Q58"/>
    <mergeCell ref="L59:N59"/>
    <mergeCell ref="O59:Q59"/>
    <mergeCell ref="B56:C56"/>
    <mergeCell ref="B53:C53"/>
    <mergeCell ref="B54:C54"/>
    <mergeCell ref="B55:C55"/>
    <mergeCell ref="L53:N53"/>
    <mergeCell ref="O53:Q53"/>
    <mergeCell ref="L54:N54"/>
    <mergeCell ref="O54:Q54"/>
    <mergeCell ref="L55:N55"/>
    <mergeCell ref="O55:Q55"/>
    <mergeCell ref="L56:N56"/>
    <mergeCell ref="O56:Q56"/>
    <mergeCell ref="A41:P41"/>
    <mergeCell ref="B42:C42"/>
    <mergeCell ref="B43:C43"/>
    <mergeCell ref="A39:F39"/>
    <mergeCell ref="B37:C37"/>
    <mergeCell ref="B44:C44"/>
    <mergeCell ref="B45:C45"/>
    <mergeCell ref="B46:C46"/>
    <mergeCell ref="B47:C47"/>
    <mergeCell ref="L43:N43"/>
    <mergeCell ref="O43:Q43"/>
    <mergeCell ref="L44:N44"/>
    <mergeCell ref="O44:Q44"/>
    <mergeCell ref="L45:N45"/>
    <mergeCell ref="O45:Q45"/>
    <mergeCell ref="L46:N46"/>
    <mergeCell ref="O46:Q46"/>
    <mergeCell ref="L47:N47"/>
    <mergeCell ref="O47:Q47"/>
    <mergeCell ref="B35:C35"/>
    <mergeCell ref="B36:C36"/>
    <mergeCell ref="B31:C31"/>
    <mergeCell ref="B32:C32"/>
    <mergeCell ref="B33:C33"/>
    <mergeCell ref="B34:C34"/>
    <mergeCell ref="B29:C29"/>
    <mergeCell ref="B30:C30"/>
    <mergeCell ref="B19:C19"/>
    <mergeCell ref="B20:C20"/>
    <mergeCell ref="B21:C21"/>
    <mergeCell ref="B26:C26"/>
    <mergeCell ref="B25:C25"/>
    <mergeCell ref="B22:C22"/>
    <mergeCell ref="B27:C27"/>
    <mergeCell ref="B23:C23"/>
    <mergeCell ref="B24:C24"/>
    <mergeCell ref="K7:L7"/>
    <mergeCell ref="B9:D9"/>
    <mergeCell ref="L20:N20"/>
    <mergeCell ref="L21:N21"/>
    <mergeCell ref="L22:N22"/>
    <mergeCell ref="L23:N23"/>
    <mergeCell ref="L24:N24"/>
    <mergeCell ref="B18:C18"/>
    <mergeCell ref="B28:C28"/>
    <mergeCell ref="B17:C17"/>
    <mergeCell ref="B12:C12"/>
    <mergeCell ref="B13:C13"/>
    <mergeCell ref="B14:C14"/>
    <mergeCell ref="A7:B7"/>
    <mergeCell ref="C7:D7"/>
    <mergeCell ref="B15:C15"/>
    <mergeCell ref="B16:C16"/>
    <mergeCell ref="H7:J7"/>
    <mergeCell ref="B10:D10"/>
    <mergeCell ref="L27:N27"/>
    <mergeCell ref="L28:N28"/>
    <mergeCell ref="M9:O9"/>
    <mergeCell ref="M10:O10"/>
    <mergeCell ref="K9:L9"/>
    <mergeCell ref="A1:E1"/>
    <mergeCell ref="F1:P1"/>
    <mergeCell ref="A2:B2"/>
    <mergeCell ref="K3:L3"/>
    <mergeCell ref="K4:L4"/>
    <mergeCell ref="K5:L5"/>
    <mergeCell ref="K6:L6"/>
    <mergeCell ref="A5:B5"/>
    <mergeCell ref="A3:B3"/>
    <mergeCell ref="A4:B4"/>
    <mergeCell ref="C3:F3"/>
    <mergeCell ref="C4:F4"/>
    <mergeCell ref="H2:J2"/>
    <mergeCell ref="H4:J4"/>
    <mergeCell ref="H3:J3"/>
    <mergeCell ref="K2:L2"/>
    <mergeCell ref="C5:F5"/>
    <mergeCell ref="A6:B6"/>
    <mergeCell ref="C6:F6"/>
    <mergeCell ref="H5:J5"/>
    <mergeCell ref="H6:J6"/>
    <mergeCell ref="L29:N29"/>
    <mergeCell ref="L30:N30"/>
    <mergeCell ref="L31:N31"/>
    <mergeCell ref="L32:N32"/>
    <mergeCell ref="L33:N33"/>
    <mergeCell ref="L12:N12"/>
    <mergeCell ref="L13:N13"/>
    <mergeCell ref="L14:N14"/>
    <mergeCell ref="L15:N15"/>
    <mergeCell ref="L16:N16"/>
    <mergeCell ref="L17:N17"/>
    <mergeCell ref="L18:N18"/>
    <mergeCell ref="L19:N19"/>
    <mergeCell ref="O48:Q48"/>
    <mergeCell ref="L49:N49"/>
    <mergeCell ref="O49:Q49"/>
    <mergeCell ref="B50:C50"/>
    <mergeCell ref="B51:C51"/>
    <mergeCell ref="B52:C52"/>
    <mergeCell ref="L50:N50"/>
    <mergeCell ref="O50:Q50"/>
    <mergeCell ref="L51:N51"/>
    <mergeCell ref="O51:Q51"/>
    <mergeCell ref="L52:N52"/>
    <mergeCell ref="O52:Q52"/>
    <mergeCell ref="A70:Q71"/>
    <mergeCell ref="A72:Q73"/>
    <mergeCell ref="O32:Q32"/>
    <mergeCell ref="O33:Q33"/>
    <mergeCell ref="O34:Q34"/>
    <mergeCell ref="O35:Q35"/>
    <mergeCell ref="O36:Q36"/>
    <mergeCell ref="O37:Q37"/>
    <mergeCell ref="A11:C11"/>
    <mergeCell ref="L42:N42"/>
    <mergeCell ref="O42:Q42"/>
    <mergeCell ref="L34:N34"/>
    <mergeCell ref="L35:N35"/>
    <mergeCell ref="L36:N36"/>
    <mergeCell ref="L37:N37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K10:L10"/>
    <mergeCell ref="A69:B69"/>
    <mergeCell ref="K8:L8"/>
    <mergeCell ref="O66:Q66"/>
    <mergeCell ref="L67:N67"/>
    <mergeCell ref="O67:Q67"/>
    <mergeCell ref="M39:Q39"/>
    <mergeCell ref="J39:L39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L25:N25"/>
    <mergeCell ref="L26:N26"/>
    <mergeCell ref="B48:C48"/>
    <mergeCell ref="B49:C49"/>
    <mergeCell ref="L48:N48"/>
  </mergeCells>
  <conditionalFormatting sqref="J9">
    <cfRule type="expression" dxfId="1" priority="5">
      <formula>"&lt;$E$9"</formula>
    </cfRule>
  </conditionalFormatting>
  <conditionalFormatting sqref="J10">
    <cfRule type="expression" dxfId="0" priority="1">
      <formula>"&lt;$E$9"</formula>
    </cfRule>
  </conditionalFormatting>
  <dataValidations xWindow="510" yWindow="402" count="5">
    <dataValidation allowBlank="1" showInputMessage="1" showErrorMessage="1" prompt="Heated square ft of unit" sqref="I13:I37 I43:I67" xr:uid="{00000000-0002-0000-0100-000000000000}"/>
    <dataValidation type="list" allowBlank="1" showInputMessage="1" showErrorMessage="1" prompt="M - Mobility_x000a_S - Sensory" sqref="H13:H37 H43:H67" xr:uid="{00000000-0002-0000-0100-000002000000}">
      <formula1>$AC$6:$AC$7</formula1>
    </dataValidation>
    <dataValidation type="list" allowBlank="1" showInputMessage="1" showErrorMessage="1" sqref="K14:K37 K44:K67" xr:uid="{00000000-0002-0000-0100-000003000000}">
      <formula1>$AE$6:$AE$11</formula1>
    </dataValidation>
    <dataValidation type="list" allowBlank="1" showInputMessage="1" showErrorMessage="1" sqref="K13 K43" xr:uid="{D101E5BF-93D0-4AC8-98D3-EFF9B69E7559}">
      <formula1>$AE$6:$AE$12</formula1>
    </dataValidation>
    <dataValidation type="list" allowBlank="1" showInputMessage="1" showErrorMessage="1" sqref="J13:J37 J43:J67" xr:uid="{3BEAE1AC-5382-4DA6-A5C5-5BD1E1119499}">
      <formula1>$AH$5:$AH$10</formula1>
    </dataValidation>
  </dataValidations>
  <pageMargins left="0.45" right="0.45" top="0.5" bottom="0.5" header="0.3" footer="0.3"/>
  <pageSetup scale="84" fitToHeight="0" orientation="landscape" r:id="rId1"/>
  <headerFooter>
    <oddFooter>&amp;L&amp;8SC Housing Form SRDP-14&amp;R&amp;8
 Rev: 6/2023</oddFooter>
  </headerFooter>
  <rowBreaks count="1" manualBreakCount="1">
    <brk id="3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Unit Designation</vt:lpstr>
      <vt:lpstr>SRDP-14 Unit Designation </vt:lpstr>
      <vt:lpstr>'SRDP-14 Unit Designation '!Print_Area</vt:lpstr>
    </vt:vector>
  </TitlesOfParts>
  <Company>SC State Housing Finance and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Cheezem, Bear 6-9345</dc:creator>
  <cp:lastModifiedBy>SCSHAdmin</cp:lastModifiedBy>
  <cp:lastPrinted>2023-06-01T14:03:13Z</cp:lastPrinted>
  <dcterms:created xsi:type="dcterms:W3CDTF">2015-04-14T18:08:28Z</dcterms:created>
  <dcterms:modified xsi:type="dcterms:W3CDTF">2023-06-01T14:11:54Z</dcterms:modified>
</cp:coreProperties>
</file>